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kj\OneDrive\Desktop\Class Folder\Crowdfunding Analysis\"/>
    </mc:Choice>
  </mc:AlternateContent>
  <xr:revisionPtr revIDLastSave="574" documentId="8_{C998C602-18C7-4312-845B-66ED730B5EDD}" xr6:coauthVersionLast="45" xr6:coauthVersionMax="45" xr10:uidLastSave="{4505B62A-AFF6-4685-B521-64A3B3C431DC}"/>
  <bookViews>
    <workbookView xWindow="-120" yWindow="-120" windowWidth="29040" windowHeight="17640" tabRatio="868" firstSheet="3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Box Plot" sheetId="12" r:id="rId9"/>
    <sheet name="Theater Outcomes by Launch Date" sheetId="13" r:id="rId10"/>
    <sheet name="Outcomes Based on Goals" sheetId="14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0" i="14"/>
  <c r="C13" i="14"/>
  <c r="C12" i="14"/>
  <c r="C11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E2" i="14" l="1"/>
  <c r="G2" i="14" s="1"/>
  <c r="E10" i="14"/>
  <c r="H10" i="14" s="1"/>
  <c r="E6" i="14"/>
  <c r="F6" i="14" s="1"/>
  <c r="E13" i="14"/>
  <c r="F13" i="14" s="1"/>
  <c r="E9" i="14"/>
  <c r="F9" i="14" s="1"/>
  <c r="E5" i="14"/>
  <c r="H5" i="14" s="1"/>
  <c r="E12" i="14"/>
  <c r="F12" i="14" s="1"/>
  <c r="E8" i="14"/>
  <c r="H8" i="14" s="1"/>
  <c r="E4" i="14"/>
  <c r="H4" i="14" s="1"/>
  <c r="E11" i="14"/>
  <c r="H11" i="14" s="1"/>
  <c r="E7" i="14"/>
  <c r="H7" i="14" s="1"/>
  <c r="E3" i="14"/>
  <c r="G3" i="14" s="1"/>
  <c r="C14" i="10"/>
  <c r="B14" i="10"/>
  <c r="C7" i="10"/>
  <c r="B7" i="10"/>
  <c r="C13" i="10"/>
  <c r="B13" i="10"/>
  <c r="C12" i="10"/>
  <c r="B12" i="10"/>
  <c r="C6" i="10"/>
  <c r="B6" i="10"/>
  <c r="C5" i="10"/>
  <c r="B5" i="10"/>
  <c r="C11" i="10"/>
  <c r="B11" i="10"/>
  <c r="C4" i="10"/>
  <c r="B4" i="10"/>
  <c r="C10" i="10"/>
  <c r="C9" i="10"/>
  <c r="B10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9" i="14" l="1"/>
  <c r="F11" i="14"/>
  <c r="G5" i="14"/>
  <c r="G11" i="14"/>
  <c r="F5" i="14"/>
  <c r="F10" i="14"/>
  <c r="H9" i="14"/>
  <c r="F4" i="14"/>
  <c r="H2" i="14"/>
  <c r="H13" i="14"/>
  <c r="G13" i="14"/>
  <c r="F8" i="14"/>
  <c r="H3" i="14"/>
  <c r="H12" i="14"/>
  <c r="G8" i="14"/>
  <c r="G12" i="14"/>
  <c r="F7" i="14"/>
  <c r="G6" i="14"/>
  <c r="G4" i="14"/>
  <c r="G7" i="14"/>
  <c r="F3" i="14"/>
  <c r="F2" i="14"/>
  <c r="G10" i="14"/>
  <c r="H6" i="14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<sst xmlns="http://schemas.openxmlformats.org/spreadsheetml/2006/main" count="38384" uniqueCount="8417">
  <si>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</si>
  <si>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</si>
  <si>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</si>
  <si>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</si>
  <si>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</si>
  <si>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</si>
  <si>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</si>
  <si>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</si>
  <si>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</si>
  <si>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</si>
  <si>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</si>
  <si>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</si>
  <si>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</si>
  <si>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</si>
  <si>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</si>
  <si>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</si>
  <si>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</si>
  <si>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</si>
  <si>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</si>
  <si>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</si>
  <si>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</si>
  <si>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</si>
  <si>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</si>
  <si>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</si>
  <si>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</si>
  <si>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</si>
  <si>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</si>
  <si>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</si>
  <si>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</si>
  <si>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</si>
  <si>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</si>
  <si>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</si>
  <si>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</si>
  <si>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</si>
  <si>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</si>
  <si>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</si>
  <si>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</si>
  <si>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</si>
  <si>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</si>
  <si>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</si>
  <si>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</si>
  <si>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</si>
  <si>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</si>
  <si>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</si>
  <si>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</si>
  <si>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</si>
  <si>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</si>
  <si>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</si>
  <si>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</si>
  <si>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</si>
  <si>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</si>
  <si>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</si>
  <si>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</si>
  <si>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</si>
  <si>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</si>
  <si>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</si>
  <si>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</si>
  <si>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</si>
  <si>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</si>
  <si>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</si>
  <si>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</si>
  <si>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</si>
  <si>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</si>
  <si>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</si>
  <si>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</si>
  <si>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</si>
  <si>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</si>
  <si>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</si>
  <si>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</si>
  <si>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</si>
  <si>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</si>
  <si>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</si>
  <si>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</si>
  <si>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</si>
  <si>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</si>
  <si>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</si>
  <si>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</si>
  <si>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</si>
  <si>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</si>
  <si>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</si>
  <si>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</si>
  <si>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</si>
  <si>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</si>
  <si>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</si>
  <si>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</si>
  <si>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</si>
  <si>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</si>
  <si>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</si>
  <si>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</si>
  <si>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</si>
  <si>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</si>
  <si>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</si>
  <si>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</si>
  <si>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</si>
  <si>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</si>
  <si>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</si>
  <si>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</si>
  <si>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</si>
  <si>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</si>
  <si>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</si>
  <si>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</si>
  <si>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</si>
  <si>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</si>
  <si>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</si>
  <si>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</si>
  <si>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</si>
  <si>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</si>
  <si>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</si>
  <si>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</si>
  <si>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</si>
  <si>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</si>
  <si>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</si>
  <si>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</si>
  <si>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</si>
  <si>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</si>
  <si>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</si>
  <si>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</si>
  <si>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</si>
  <si>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</si>
  <si>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</si>
  <si>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</si>
  <si>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</si>
  <si>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</si>
  <si>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</si>
  <si>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</si>
  <si>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</si>
  <si>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</si>
  <si>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</si>
  <si>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</si>
  <si>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</si>
  <si>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</si>
  <si>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</si>
  <si>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</si>
  <si>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</si>
  <si>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</si>
  <si>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</si>
  <si>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</si>
  <si>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</si>
  <si>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</si>
  <si>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</si>
  <si>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</si>
  <si>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</si>
  <si>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</si>
  <si>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</si>
  <si>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</si>
  <si>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</si>
  <si>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</si>
  <si>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</si>
  <si>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</si>
  <si>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</si>
  <si>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</si>
  <si>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</si>
  <si>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</si>
  <si>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</si>
  <si>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</si>
  <si>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</si>
  <si>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</si>
  <si>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</si>
  <si>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</si>
  <si>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</si>
  <si>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</si>
  <si>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</si>
  <si>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</si>
  <si>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</si>
  <si>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</si>
  <si>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</si>
  <si>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</si>
  <si>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</si>
  <si>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</si>
  <si>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</si>
  <si>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</si>
  <si>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</si>
  <si>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</si>
  <si>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</si>
  <si>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</si>
  <si>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</si>
  <si>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</si>
  <si>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</si>
  <si>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</si>
  <si>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</si>
  <si>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</si>
  <si>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</si>
  <si>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</si>
  <si>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</si>
  <si>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</si>
  <si>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</si>
  <si>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</si>
  <si>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</si>
  <si>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</si>
  <si>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</si>
  <si>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</si>
  <si>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</si>
  <si>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</si>
  <si>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</si>
  <si>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</si>
  <si>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</si>
  <si>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</si>
  <si>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</si>
  <si>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</si>
  <si>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</si>
  <si>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</si>
  <si>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</si>
  <si>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</si>
  <si>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</si>
  <si>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</si>
  <si>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</si>
  <si>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</si>
  <si>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</si>
  <si>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</si>
  <si>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</si>
  <si>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</si>
  <si>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</si>
  <si>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</si>
  <si>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</si>
  <si>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</si>
  <si>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</si>
  <si>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</si>
  <si>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</si>
  <si>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</si>
  <si>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</si>
  <si>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</si>
  <si>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</si>
  <si>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</si>
  <si>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</si>
  <si>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</si>
  <si>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</si>
  <si>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</si>
  <si>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</si>
  <si>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</si>
  <si>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</si>
  <si>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</si>
  <si>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</si>
  <si>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</si>
  <si>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</si>
  <si>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</si>
  <si>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</si>
  <si>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</si>
  <si>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</si>
  <si>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</si>
  <si>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</si>
  <si>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</si>
  <si>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</si>
  <si>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</si>
  <si>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</si>
  <si>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</si>
  <si>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</si>
  <si>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</si>
  <si>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</si>
  <si>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</si>
  <si>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</si>
  <si>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</si>
  <si>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</si>
  <si>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</si>
  <si>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</si>
  <si>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</si>
  <si>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</si>
  <si>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</si>
  <si>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</si>
  <si>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</si>
  <si>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</si>
  <si>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</si>
  <si>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</si>
  <si>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</si>
  <si>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</si>
  <si>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</si>
  <si>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</si>
  <si>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</si>
  <si>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</si>
  <si>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</si>
  <si>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</si>
  <si>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</si>
  <si>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</si>
  <si>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</si>
  <si>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</si>
  <si>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</si>
  <si>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</si>
  <si>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</si>
  <si>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</si>
  <si>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</si>
  <si>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</si>
  <si>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</si>
  <si>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</si>
  <si>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</si>
  <si>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</si>
  <si>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</si>
  <si>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</si>
  <si>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</si>
  <si>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</si>
  <si>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</si>
  <si>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</si>
  <si>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</si>
  <si>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</si>
  <si>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</si>
  <si>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</si>
  <si>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</si>
  <si>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</si>
  <si>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</si>
  <si>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</si>
  <si>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</si>
  <si>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</si>
  <si>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</si>
  <si>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</si>
  <si>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</si>
  <si>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</si>
  <si>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</si>
  <si>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</si>
  <si>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</si>
  <si>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</si>
  <si>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</si>
  <si>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</si>
  <si>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</si>
  <si>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</si>
  <si>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</si>
  <si>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</si>
  <si>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</si>
  <si>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</si>
  <si>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</si>
  <si>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</si>
  <si>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</si>
  <si>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</si>
  <si>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</si>
  <si>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</si>
  <si>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</si>
  <si>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</si>
  <si>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</si>
  <si>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</si>
  <si>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</si>
  <si>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</si>
  <si>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</si>
  <si>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</si>
  <si>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</si>
  <si>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</si>
  <si>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</si>
  <si>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</si>
  <si>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</si>
  <si>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</si>
  <si>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</si>
  <si>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</si>
  <si>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</si>
  <si>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</si>
  <si>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</si>
  <si>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</si>
  <si>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</si>
  <si>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</si>
  <si>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</si>
  <si>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</si>
  <si>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</si>
  <si>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</si>
  <si>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</si>
  <si>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</si>
  <si>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</si>
  <si>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</si>
  <si>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</si>
  <si>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</si>
  <si>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</si>
  <si>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</si>
  <si>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</si>
  <si>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</si>
  <si>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</si>
  <si>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</si>
  <si>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</si>
  <si>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</si>
  <si>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</si>
  <si>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</si>
  <si>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</si>
  <si>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</si>
  <si>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</si>
  <si>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</si>
  <si>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</si>
  <si>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</si>
  <si>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</si>
  <si>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</si>
  <si>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</si>
  <si>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</si>
  <si>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</si>
  <si>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</si>
  <si>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</si>
  <si>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</si>
  <si>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</si>
  <si>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</si>
  <si>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</si>
  <si>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</si>
  <si>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</si>
  <si>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</si>
  <si>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</si>
  <si>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</si>
  <si>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</si>
  <si>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</si>
  <si>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</si>
  <si>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</si>
  <si>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</si>
  <si>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</si>
  <si>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</si>
  <si>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</si>
  <si>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</si>
  <si>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</si>
  <si>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</si>
  <si>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</si>
  <si>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</si>
  <si>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</si>
  <si>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</si>
  <si>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</si>
  <si>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</si>
  <si>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</si>
  <si>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</si>
  <si>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</si>
  <si>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</si>
  <si>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</si>
  <si>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</si>
  <si>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</si>
  <si>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</si>
  <si>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</si>
  <si>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</si>
  <si>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</si>
  <si>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</si>
  <si>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</si>
  <si>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</si>
  <si>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</si>
  <si>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</si>
  <si>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</si>
  <si>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</si>
  <si>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</si>
  <si>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</si>
  <si>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</si>
  <si>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</si>
  <si>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</si>
  <si>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</si>
  <si>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</si>
  <si>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</si>
  <si>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</si>
  <si>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</si>
  <si>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</si>
  <si>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</si>
  <si>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</si>
  <si>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</si>
  <si>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</si>
  <si>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</si>
  <si>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</si>
  <si>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</si>
  <si>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</si>
  <si>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</si>
  <si>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</si>
  <si>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</si>
  <si>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</si>
  <si>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</si>
  <si>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</si>
  <si>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</si>
  <si>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</si>
  <si>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</si>
  <si>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</si>
  <si>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</si>
  <si>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</si>
  <si>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</si>
  <si>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</si>
  <si>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</si>
  <si>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</si>
  <si>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</si>
  <si>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</si>
  <si>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</si>
  <si>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</si>
  <si>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</si>
  <si>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</si>
  <si>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</si>
  <si>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</si>
  <si>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</si>
  <si>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</si>
  <si>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</si>
  <si>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</si>
  <si>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</si>
  <si>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</si>
  <si>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</si>
  <si>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</si>
  <si>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</si>
  <si>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</si>
  <si>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</si>
  <si>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</si>
  <si>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</si>
  <si>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</si>
  <si>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</si>
  <si>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</si>
  <si>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</si>
  <si>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</si>
  <si>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</si>
  <si>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</si>
  <si>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</si>
  <si>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</si>
  <si>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</si>
  <si>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</si>
  <si>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</si>
  <si>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</si>
  <si>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</si>
  <si>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</si>
  <si>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</si>
  <si>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</si>
  <si>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</si>
  <si>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</si>
  <si>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</si>
  <si>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</si>
  <si>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</si>
  <si>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</si>
  <si>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</si>
  <si>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</si>
  <si>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</si>
  <si>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</si>
  <si>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</si>
  <si>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</si>
  <si>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</si>
  <si>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</si>
  <si>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</si>
  <si>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</si>
  <si>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</si>
  <si>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</si>
  <si>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</si>
  <si>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</si>
  <si>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</si>
  <si>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</si>
  <si>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</si>
  <si>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</si>
  <si>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</si>
  <si>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</si>
  <si>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</si>
  <si>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</si>
  <si>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</si>
  <si>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</si>
  <si>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</si>
  <si>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</si>
  <si>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</si>
  <si>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</si>
  <si>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</si>
  <si>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</si>
  <si>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</si>
  <si>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</si>
  <si>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</si>
  <si>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</si>
  <si>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</si>
  <si>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</si>
  <si>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</si>
  <si>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</si>
  <si>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</si>
  <si>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</si>
  <si>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</si>
  <si>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</si>
  <si>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</si>
  <si>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</si>
  <si>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</si>
  <si>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</si>
  <si>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</si>
  <si>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</si>
  <si>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</si>
  <si>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</si>
  <si>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</si>
  <si>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</si>
  <si>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</si>
  <si>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</si>
  <si>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</si>
  <si>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</si>
  <si>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</si>
  <si>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</si>
  <si>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</si>
  <si>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</si>
  <si>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</si>
  <si>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</si>
  <si>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</si>
  <si>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</si>
  <si>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</si>
  <si>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</si>
  <si>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</si>
  <si>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</si>
  <si>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</si>
  <si>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</si>
  <si>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</si>
  <si>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</si>
  <si>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</si>
  <si>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</si>
  <si>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</si>
  <si>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</si>
  <si>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</si>
  <si>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</si>
  <si>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</si>
  <si>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</si>
  <si>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</si>
  <si>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</si>
  <si>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</si>
  <si>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</si>
  <si>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</si>
  <si>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</si>
  <si>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</si>
  <si>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</si>
  <si>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</si>
  <si>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</si>
  <si>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</si>
  <si>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</si>
  <si>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</si>
  <si>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</si>
  <si>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</si>
  <si>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</si>
  <si>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</si>
  <si>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</si>
  <si>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</si>
  <si>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</si>
  <si>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</si>
  <si>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</si>
  <si>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</si>
  <si>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</si>
  <si>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</si>
  <si>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</si>
  <si>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</si>
  <si>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</si>
  <si>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</si>
  <si>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</si>
  <si>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</si>
  <si>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</si>
  <si>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</si>
  <si>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</si>
  <si>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</si>
  <si>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</si>
  <si>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</si>
  <si>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</si>
  <si>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</si>
  <si>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</si>
  <si>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</si>
  <si>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</si>
  <si>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</si>
  <si>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</si>
  <si>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</si>
  <si>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</si>
  <si>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</si>
  <si>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</si>
  <si>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</si>
  <si>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</si>
  <si>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</si>
  <si>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</si>
  <si>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</si>
  <si>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</si>
  <si>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</si>
  <si>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</si>
  <si>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</si>
  <si>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</si>
  <si>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</si>
  <si>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</si>
  <si>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</si>
  <si>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</si>
  <si>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</si>
  <si>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</si>
  <si>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</si>
  <si>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</si>
  <si>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</si>
  <si>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</si>
  <si>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</si>
  <si>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</si>
  <si>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</si>
  <si>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</si>
  <si>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</si>
  <si>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</si>
  <si>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</si>
  <si>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</si>
  <si>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</si>
  <si>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</si>
  <si>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</si>
  <si>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</si>
  <si>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</si>
  <si>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</si>
  <si>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</si>
  <si>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</si>
  <si>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</si>
  <si>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</si>
  <si>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</si>
  <si>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</si>
  <si>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</si>
  <si>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</si>
  <si>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</si>
  <si>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</si>
  <si>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</si>
  <si>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</si>
  <si>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</si>
  <si>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</si>
  <si>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</si>
  <si>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</si>
  <si>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</si>
  <si>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</si>
  <si>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</si>
  <si>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</si>
  <si>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</si>
  <si>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</si>
  <si>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</si>
  <si>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</si>
  <si>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</si>
  <si>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</si>
  <si>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</si>
  <si>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</si>
  <si>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</si>
  <si>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</si>
  <si>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</si>
  <si>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</si>
  <si>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</si>
  <si>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</si>
  <si>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</si>
  <si>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</si>
  <si>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</si>
  <si>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</si>
  <si>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</si>
  <si>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</si>
  <si>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</si>
  <si>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</si>
  <si>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</si>
  <si>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</si>
  <si>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</si>
  <si>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</si>
  <si>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</si>
  <si>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</si>
  <si>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</si>
  <si>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</si>
  <si>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</si>
  <si>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</si>
  <si>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</si>
  <si>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</si>
  <si>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</si>
  <si>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</si>
  <si>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</si>
  <si>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</si>
  <si>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</si>
  <si>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</si>
  <si>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</si>
  <si>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</si>
  <si>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</si>
  <si>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</si>
  <si>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</si>
  <si>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</si>
  <si>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</si>
  <si>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</si>
  <si>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</si>
  <si>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</si>
  <si>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</si>
  <si>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</si>
  <si>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</si>
  <si>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</si>
  <si>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</si>
  <si>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</si>
  <si>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</si>
  <si>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</si>
  <si>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</si>
  <si>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</si>
  <si>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</si>
  <si>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</si>
  <si>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</si>
  <si>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</si>
  <si>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</si>
  <si>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</si>
  <si>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</si>
  <si>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</si>
  <si>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</si>
  <si>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</si>
  <si>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</si>
  <si>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</si>
  <si>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</si>
  <si>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</si>
  <si>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</si>
  <si>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</si>
  <si>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</si>
  <si>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</si>
  <si>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</si>
  <si>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</si>
  <si>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</si>
  <si>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</si>
  <si>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</si>
  <si>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</si>
  <si>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</si>
  <si>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</si>
  <si>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</si>
  <si>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</si>
  <si>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</si>
  <si>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</si>
  <si>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</si>
  <si>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</si>
  <si>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</si>
  <si>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</si>
  <si>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</si>
  <si>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</si>
  <si>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</si>
  <si>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</si>
  <si>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</si>
  <si>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</si>
  <si>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</si>
  <si>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</si>
  <si>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</si>
  <si>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</si>
  <si>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</si>
  <si>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</si>
  <si>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</si>
  <si>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</si>
  <si>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</si>
  <si>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</si>
  <si>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</si>
  <si>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</si>
  <si>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</si>
  <si>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</si>
  <si>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</si>
  <si>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</si>
  <si>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</si>
  <si>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</si>
  <si>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</si>
  <si>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</si>
  <si>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</si>
  <si>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</si>
  <si>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</si>
  <si>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</si>
  <si>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</si>
  <si>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</si>
  <si>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</si>
  <si>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</si>
  <si>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</si>
  <si>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</si>
  <si>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</si>
  <si>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</si>
  <si>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</si>
  <si>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</si>
  <si>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</si>
  <si>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</si>
  <si>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</si>
  <si>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</si>
  <si>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</si>
  <si>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</si>
  <si>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</si>
  <si>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</si>
  <si>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</si>
  <si>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</si>
  <si>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</si>
  <si>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</si>
  <si>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</si>
  <si>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</si>
  <si>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</si>
  <si>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</si>
  <si>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</si>
  <si>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</si>
  <si>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</si>
  <si>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</si>
  <si>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</si>
  <si>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</si>
  <si>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</si>
  <si>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</si>
  <si>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</si>
  <si>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</si>
  <si>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</si>
  <si>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</si>
  <si>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</si>
  <si>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</si>
  <si>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</si>
  <si>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</si>
  <si>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</si>
  <si>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</si>
  <si>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</si>
  <si>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</si>
  <si>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</si>
  <si>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</si>
  <si>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</si>
  <si>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</si>
  <si>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</si>
  <si>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</si>
  <si>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</si>
  <si>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</si>
  <si>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</si>
  <si>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</si>
  <si>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</si>
  <si>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</si>
  <si>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</si>
  <si>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</si>
  <si>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</si>
  <si>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</si>
  <si>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</si>
  <si>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</si>
  <si>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</si>
  <si>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</si>
  <si>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</si>
  <si>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</si>
  <si>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</si>
  <si>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</si>
  <si>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</si>
  <si>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</si>
  <si>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</si>
  <si>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</si>
  <si>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</si>
  <si>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</si>
  <si>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</si>
  <si>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</si>
  <si>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</si>
  <si>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</si>
  <si>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</si>
  <si>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</si>
  <si>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</si>
  <si>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</si>
  <si>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</si>
  <si>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</si>
  <si>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</si>
  <si>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</si>
  <si>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</si>
  <si>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</si>
  <si>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</si>
  <si>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</si>
  <si>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</si>
  <si>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</si>
  <si>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</si>
  <si>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</si>
  <si>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</si>
  <si>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</si>
  <si>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</si>
  <si>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</si>
  <si>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</si>
  <si>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</si>
  <si>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</si>
  <si>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</si>
  <si>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</si>
  <si>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</si>
  <si>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</si>
  <si>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</si>
  <si>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</si>
  <si>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</si>
  <si>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</si>
  <si>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</si>
  <si>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</si>
  <si>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</si>
  <si>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</si>
  <si>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</si>
  <si>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</si>
  <si>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</si>
  <si>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</si>
  <si>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</si>
  <si>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</si>
  <si>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</si>
  <si>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</si>
  <si>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</si>
  <si>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</si>
  <si>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</si>
  <si>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</si>
  <si>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</si>
  <si>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</si>
  <si>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</si>
  <si>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</si>
  <si>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</si>
  <si>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</si>
  <si>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</si>
  <si>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</si>
  <si>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</si>
  <si>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</si>
  <si>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</si>
  <si>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</si>
  <si>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</si>
  <si>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</si>
  <si>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</si>
  <si>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</si>
  <si>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</si>
  <si>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</si>
  <si>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</si>
  <si>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</si>
  <si>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</si>
  <si>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</si>
  <si>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</si>
  <si>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</si>
  <si>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</si>
  <si>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</si>
  <si>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</si>
  <si>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</si>
  <si>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</si>
  <si>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</si>
  <si>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</si>
  <si>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</si>
  <si>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</si>
  <si>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</si>
  <si>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</si>
  <si>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</si>
  <si>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</si>
  <si>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</si>
  <si>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</si>
  <si>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</si>
  <si>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</si>
  <si>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</si>
  <si>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</si>
  <si>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</si>
  <si>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</si>
  <si>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</si>
  <si>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</si>
  <si>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</si>
  <si>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</si>
  <si>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</si>
  <si>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</si>
  <si>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</si>
  <si>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</si>
  <si>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</si>
  <si>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</si>
  <si>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</si>
  <si>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</si>
  <si>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</si>
  <si>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</si>
  <si>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</si>
  <si>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</si>
  <si>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</si>
  <si>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</si>
  <si>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</si>
  <si>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</si>
  <si>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</si>
  <si>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</si>
  <si>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</si>
  <si>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</si>
  <si>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</si>
  <si>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</si>
  <si>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</si>
  <si>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</si>
  <si>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</si>
  <si>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</si>
  <si>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</si>
  <si>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</si>
  <si>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</si>
  <si>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</si>
  <si>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</si>
  <si>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</si>
  <si>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</si>
  <si>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</si>
  <si>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</si>
  <si>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</si>
  <si>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</si>
  <si>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</si>
  <si>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</si>
  <si>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</si>
  <si>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</si>
  <si>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</si>
  <si>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</si>
  <si>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</si>
  <si>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</si>
  <si>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</si>
  <si>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</si>
  <si>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</si>
  <si>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</si>
  <si>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</si>
  <si>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</si>
  <si>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</si>
  <si>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</si>
  <si>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</si>
  <si>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</si>
  <si>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</si>
  <si>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</si>
  <si>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</si>
  <si>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</si>
  <si>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</si>
  <si>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</si>
  <si>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</si>
  <si>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</si>
  <si>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</si>
  <si>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</si>
  <si>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</si>
  <si>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</si>
  <si>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</si>
  <si>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</si>
  <si>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</si>
  <si>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</si>
  <si>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</si>
  <si>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</si>
  <si>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</si>
  <si>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</si>
  <si>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</si>
  <si>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</si>
  <si>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</si>
  <si>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</si>
  <si>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</si>
  <si>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</si>
  <si>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</si>
  <si>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</si>
  <si>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</si>
  <si>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</si>
  <si>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</si>
  <si>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</si>
  <si>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</si>
  <si>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</si>
  <si>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</si>
  <si>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</si>
  <si>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</si>
  <si>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</si>
  <si>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</si>
  <si>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</si>
  <si>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</si>
  <si>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</si>
  <si>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</si>
  <si>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</si>
  <si>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</si>
  <si>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</si>
  <si>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</si>
  <si>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</si>
  <si>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</si>
  <si>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</si>
  <si>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</si>
  <si>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</si>
  <si>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</si>
  <si>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</si>
  <si>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</si>
  <si>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</si>
  <si>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</si>
  <si>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</si>
  <si>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</si>
  <si>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</si>
  <si>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</si>
  <si>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</si>
  <si>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</si>
  <si>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</si>
  <si>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</si>
  <si>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</si>
  <si>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</si>
  <si>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</si>
  <si>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</si>
  <si>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</si>
  <si>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</si>
  <si>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</si>
  <si>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</si>
  <si>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</si>
  <si>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</si>
  <si>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</si>
  <si>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</si>
  <si>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</si>
  <si>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</si>
  <si>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</si>
  <si>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</si>
  <si>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</si>
  <si>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</si>
  <si>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</si>
  <si>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</si>
  <si>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</si>
  <si>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</si>
  <si>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</si>
  <si>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</si>
  <si>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</si>
  <si>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</si>
  <si>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</si>
  <si>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</si>
  <si>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</si>
  <si>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</si>
  <si>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</si>
  <si>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</si>
  <si>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</si>
  <si>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</si>
  <si>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</si>
  <si>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</si>
  <si>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</si>
  <si>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</si>
  <si>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</si>
  <si>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</si>
  <si>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</si>
  <si>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</si>
  <si>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</si>
  <si>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</si>
  <si>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</si>
  <si>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</si>
  <si>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</si>
  <si>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</si>
  <si>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</si>
  <si>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</si>
  <si>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</si>
  <si>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</si>
  <si>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</si>
  <si>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</si>
  <si>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</si>
  <si>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</si>
  <si>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</si>
  <si>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</si>
  <si>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</si>
  <si>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</si>
  <si>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</si>
  <si>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</si>
  <si>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</si>
  <si>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</si>
  <si>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</si>
  <si>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</si>
  <si>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</si>
  <si>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</si>
  <si>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</si>
  <si>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</si>
  <si>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</si>
  <si>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</si>
  <si>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</si>
  <si>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</si>
  <si>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</si>
  <si>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</si>
  <si>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</si>
  <si>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</si>
  <si>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</si>
  <si>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</si>
  <si>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</si>
  <si>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</si>
  <si>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</si>
  <si>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</si>
  <si>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</si>
  <si>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</si>
  <si>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</si>
  <si>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</si>
  <si>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</si>
  <si>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</si>
  <si>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</si>
  <si>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</si>
  <si>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</si>
  <si>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</si>
  <si>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</si>
  <si>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</si>
  <si>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</si>
  <si>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</si>
  <si>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</si>
  <si>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</si>
  <si>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</si>
  <si>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</si>
  <si>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</si>
  <si>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</si>
  <si>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</si>
  <si>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</si>
  <si>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</si>
  <si>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</si>
  <si>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</si>
  <si>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</si>
  <si>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</si>
  <si>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</si>
  <si>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</si>
  <si>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</si>
  <si>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</si>
  <si>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</si>
  <si>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</si>
  <si>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</si>
  <si>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</si>
  <si>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</si>
  <si>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</si>
  <si>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</si>
  <si>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</si>
  <si>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</si>
  <si>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</si>
  <si>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</si>
  <si>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</si>
  <si>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</si>
  <si>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</si>
  <si>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</si>
  <si>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</si>
  <si>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</si>
  <si>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</si>
  <si>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</si>
  <si>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</si>
  <si>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</si>
  <si>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</si>
  <si>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</si>
  <si>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</si>
  <si>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</si>
  <si>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</si>
  <si>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</si>
  <si>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</si>
  <si>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</si>
  <si>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</si>
  <si>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</si>
  <si>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</si>
  <si>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</si>
  <si>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</si>
  <si>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</si>
  <si>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</si>
  <si>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</si>
  <si>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</si>
  <si>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</si>
  <si>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</si>
  <si>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</si>
  <si>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</si>
  <si>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</si>
  <si>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</si>
  <si>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</si>
  <si>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</si>
  <si>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</si>
  <si>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</si>
  <si>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</si>
  <si>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</si>
  <si>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</si>
  <si>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</si>
  <si>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</si>
  <si>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</si>
  <si>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</si>
  <si>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</si>
  <si>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</si>
  <si>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</si>
  <si>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</si>
  <si>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</si>
  <si>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</si>
  <si>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</si>
  <si>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</si>
  <si>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</si>
  <si>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</si>
  <si>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</si>
  <si>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</si>
  <si>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</si>
  <si>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</si>
  <si>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</si>
  <si>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</si>
  <si>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</si>
  <si>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</si>
  <si>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</si>
  <si>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</si>
  <si>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</si>
  <si>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</si>
  <si>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</si>
  <si>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</si>
  <si>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</si>
  <si>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</si>
  <si>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</si>
  <si>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</si>
  <si>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</si>
  <si>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</si>
  <si>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</si>
  <si>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</si>
  <si>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</si>
  <si>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</si>
  <si>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</si>
  <si>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</si>
  <si>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</si>
  <si>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</si>
  <si>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</si>
  <si>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</si>
  <si>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</si>
  <si>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</si>
  <si>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</si>
  <si>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</si>
  <si>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</si>
  <si>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</si>
  <si>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</si>
  <si>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</si>
  <si>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</si>
  <si>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</si>
  <si>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</si>
  <si>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</si>
  <si>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</si>
  <si>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</si>
  <si>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</si>
  <si>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</si>
  <si>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</si>
  <si>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</si>
  <si>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</si>
  <si>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</si>
  <si>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</si>
  <si>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</si>
  <si>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</si>
  <si>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</si>
  <si>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</si>
  <si>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</si>
  <si>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</si>
  <si>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</si>
  <si>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</si>
  <si>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</si>
  <si>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</si>
  <si>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</si>
  <si>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</si>
  <si>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</si>
  <si>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</si>
  <si>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</si>
  <si>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</si>
  <si>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</si>
  <si>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</si>
  <si>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</si>
  <si>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</si>
  <si>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</si>
  <si>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</si>
  <si>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</si>
  <si>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</si>
  <si>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</si>
  <si>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</si>
  <si>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</si>
  <si>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</si>
  <si>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</si>
  <si>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</si>
  <si>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</si>
  <si>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</si>
  <si>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</si>
  <si>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</si>
  <si>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</si>
  <si>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</si>
  <si>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</si>
  <si>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</si>
  <si>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</si>
  <si>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</si>
  <si>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</si>
  <si>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</si>
  <si>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</si>
  <si>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</si>
  <si>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</si>
  <si>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</si>
  <si>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</si>
  <si>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</si>
  <si>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</si>
  <si>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</si>
  <si>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</si>
  <si>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</si>
  <si>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</si>
  <si>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</si>
  <si>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</si>
  <si>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</si>
  <si>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</si>
  <si>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</si>
  <si>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</si>
  <si>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</si>
  <si>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</si>
  <si>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</si>
  <si>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</si>
  <si>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</si>
  <si>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</si>
  <si>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</si>
  <si>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</si>
  <si>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</si>
  <si>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</si>
  <si>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</si>
  <si>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</si>
  <si>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</si>
  <si>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</si>
  <si>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</si>
  <si>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</si>
  <si>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</si>
  <si>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</si>
  <si>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</si>
  <si>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</si>
  <si>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</si>
  <si>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</si>
  <si>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</si>
  <si>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</si>
  <si>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</si>
  <si>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</si>
  <si>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</si>
  <si>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</si>
  <si>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</si>
  <si>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</si>
  <si>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</si>
  <si>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</si>
  <si>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</si>
  <si>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</si>
  <si>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</si>
  <si>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</si>
  <si>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</si>
  <si>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</si>
  <si>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</si>
  <si>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</si>
  <si>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</si>
  <si>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</si>
  <si>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</si>
  <si>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</si>
  <si>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</si>
  <si>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</si>
  <si>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</si>
  <si>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</si>
  <si>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</si>
  <si>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</si>
  <si>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</si>
  <si>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</si>
  <si>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</si>
  <si>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</si>
  <si>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</si>
  <si>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</si>
  <si>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</si>
  <si>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</si>
  <si>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</si>
  <si>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</si>
  <si>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</si>
  <si>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</si>
  <si>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</si>
  <si>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</si>
  <si>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</si>
  <si>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</si>
  <si>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</si>
  <si>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</si>
  <si>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</si>
  <si>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</si>
  <si>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</si>
  <si>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</si>
  <si>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</si>
  <si>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</si>
  <si>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</si>
  <si>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</si>
  <si>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</si>
  <si>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</si>
  <si>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</si>
  <si>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</si>
  <si>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</si>
  <si>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</si>
  <si>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</si>
  <si>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</si>
  <si>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</si>
  <si>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</si>
  <si>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</si>
  <si>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</si>
  <si>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</si>
  <si>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</si>
  <si>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</si>
  <si>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</si>
  <si>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</si>
  <si>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</si>
  <si>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</si>
  <si>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</si>
  <si>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</si>
  <si>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</si>
  <si>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</si>
  <si>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</si>
  <si>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</si>
  <si>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</si>
  <si>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</si>
  <si>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</si>
  <si>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</si>
  <si>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</si>
  <si>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</si>
  <si>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</si>
  <si>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</si>
  <si>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</si>
  <si>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</si>
  <si>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</si>
  <si>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</si>
  <si>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</si>
  <si>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</si>
  <si>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</si>
  <si>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</si>
  <si>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</si>
  <si>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</si>
  <si>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</si>
  <si>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</si>
  <si>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</si>
  <si>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</si>
  <si>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</si>
  <si>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</si>
  <si>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</si>
  <si>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</si>
  <si>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</si>
  <si>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</si>
  <si>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</si>
  <si>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</si>
  <si>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</si>
  <si>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</si>
  <si>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</si>
  <si>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</si>
  <si>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</si>
  <si>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</si>
  <si>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</si>
  <si>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</si>
  <si>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</si>
  <si>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</si>
  <si>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</si>
  <si>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</si>
  <si>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</si>
  <si>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</si>
  <si>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</si>
  <si>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</si>
  <si>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</si>
  <si>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</si>
  <si>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</si>
  <si>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</si>
  <si>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</si>
  <si>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</si>
  <si>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</si>
  <si>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</si>
  <si>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</si>
  <si>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</si>
  <si>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</si>
  <si>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</si>
  <si>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</si>
  <si>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</si>
  <si>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</si>
  <si>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</si>
  <si>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</si>
  <si>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</si>
  <si>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</si>
  <si>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</si>
  <si>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</si>
  <si>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</si>
  <si>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</si>
  <si>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</si>
  <si>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</si>
  <si>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</si>
  <si>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</si>
  <si>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</si>
  <si>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</si>
  <si>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</si>
  <si>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</si>
  <si>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</si>
  <si>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</si>
  <si>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</si>
  <si>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</si>
  <si>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</si>
  <si>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</si>
  <si>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</si>
  <si>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</si>
  <si>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</si>
  <si>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</si>
  <si>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</si>
  <si>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</si>
  <si>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</si>
  <si>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</si>
  <si>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</si>
  <si>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</si>
  <si>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</si>
  <si>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</si>
  <si>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</si>
  <si>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</si>
  <si>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</si>
  <si>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</si>
  <si>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</si>
  <si>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</si>
  <si>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</si>
  <si>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</si>
  <si>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</si>
  <si>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</si>
  <si>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</si>
  <si>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</si>
  <si>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</si>
  <si>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</si>
  <si>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</si>
  <si>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</si>
  <si>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</si>
  <si>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</si>
  <si>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</si>
  <si>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</si>
  <si>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</si>
  <si>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</si>
  <si>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</si>
  <si>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</si>
  <si>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</si>
  <si>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</si>
  <si>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</si>
  <si>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</si>
  <si>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</si>
  <si>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</si>
  <si>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</si>
  <si>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</si>
  <si>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</si>
  <si>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</si>
  <si>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</si>
  <si>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</si>
  <si>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</si>
  <si>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</si>
  <si>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</si>
  <si>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</si>
  <si>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</si>
  <si>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</si>
  <si>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</si>
  <si>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</si>
  <si>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</si>
  <si>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</si>
  <si>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</si>
  <si>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</si>
  <si>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</si>
  <si>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</si>
  <si>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</si>
  <si>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</si>
  <si>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</si>
  <si>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</si>
  <si>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</si>
  <si>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</si>
  <si>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</si>
  <si>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</si>
  <si>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</si>
  <si>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</si>
  <si>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</si>
  <si>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</si>
  <si>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</si>
  <si>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</si>
  <si>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</si>
  <si>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</si>
  <si>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</si>
  <si>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</si>
  <si>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</si>
  <si>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</si>
  <si>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</si>
  <si>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</si>
  <si>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</si>
  <si>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</si>
  <si>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</si>
  <si>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</si>
  <si>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</si>
  <si>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</si>
  <si>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</si>
  <si>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</si>
  <si>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</si>
  <si>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</si>
  <si>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</si>
  <si>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</si>
  <si>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</si>
  <si>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</si>
  <si>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</si>
  <si>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</si>
  <si>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</si>
  <si>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</si>
  <si>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</si>
  <si>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</si>
  <si>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</si>
  <si>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</si>
  <si>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</si>
  <si>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</si>
  <si>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</si>
  <si>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</si>
  <si>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</si>
  <si>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</si>
  <si>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</si>
  <si>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</si>
  <si>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</si>
  <si>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</si>
  <si>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</si>
  <si>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</si>
  <si>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</si>
  <si>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</si>
  <si>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</si>
  <si>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</si>
  <si>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</si>
  <si>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</si>
  <si>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</si>
  <si>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</si>
  <si>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</si>
  <si>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</si>
  <si>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</si>
  <si>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</si>
  <si>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</si>
  <si>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</si>
  <si>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</si>
  <si>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</si>
  <si>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</si>
  <si>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</si>
  <si>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</si>
  <si>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</si>
  <si>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</si>
  <si>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</si>
  <si>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</si>
  <si>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</si>
  <si>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</si>
  <si>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</si>
  <si>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</si>
  <si>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</si>
  <si>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</si>
  <si>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</si>
  <si>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</si>
  <si>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</si>
  <si>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</si>
  <si>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</si>
  <si>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</si>
  <si>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</si>
  <si>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</si>
  <si>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</si>
  <si>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</si>
  <si>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</si>
  <si>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</si>
  <si>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</si>
  <si>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</si>
  <si>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</si>
  <si>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</si>
  <si>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</si>
  <si>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</si>
  <si>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</si>
  <si>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</si>
  <si>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</si>
  <si>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</si>
  <si>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</si>
  <si>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</si>
  <si>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</si>
  <si>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</si>
  <si>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</si>
  <si>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</si>
  <si>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</si>
  <si>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</si>
  <si>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</si>
  <si>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</si>
  <si>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</si>
  <si>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</si>
  <si>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</si>
  <si>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</si>
  <si>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</si>
  <si>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</si>
  <si>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</si>
  <si>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</si>
  <si>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</si>
  <si>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</si>
  <si>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</si>
  <si>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</si>
  <si>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</si>
  <si>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</si>
  <si>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</si>
  <si>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</si>
  <si>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</si>
  <si>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</si>
  <si>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</si>
  <si>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</si>
  <si>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</si>
  <si>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</si>
  <si>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</si>
  <si>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</si>
  <si>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</si>
  <si>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</si>
  <si>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</si>
  <si>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</si>
  <si>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</si>
  <si>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</si>
  <si>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</si>
  <si>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</si>
  <si>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</si>
  <si>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</si>
  <si>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</si>
  <si>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</si>
  <si>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</si>
  <si>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</si>
  <si>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</si>
  <si>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</si>
  <si>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</si>
  <si>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</si>
  <si>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</si>
  <si>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</si>
  <si>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</si>
  <si>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</si>
  <si>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</si>
  <si>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</si>
  <si>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</si>
  <si>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</si>
  <si>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</si>
  <si>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</si>
  <si>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</si>
  <si>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</si>
  <si>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</si>
  <si>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</si>
  <si>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</si>
  <si>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</si>
  <si>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</si>
  <si>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</si>
  <si>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</si>
  <si>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</si>
  <si>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</si>
  <si>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</si>
  <si>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</si>
  <si>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</si>
  <si>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</si>
  <si>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</si>
  <si>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</si>
  <si>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</si>
  <si>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</si>
  <si>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</si>
  <si>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</si>
  <si>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</si>
  <si>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</si>
  <si>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</si>
  <si>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</si>
  <si>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</si>
  <si>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</si>
  <si>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</si>
  <si>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</si>
  <si>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</si>
  <si>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</si>
  <si>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</si>
  <si>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</si>
  <si>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</si>
  <si>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</si>
  <si>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</si>
  <si>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</si>
  <si>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</si>
  <si>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</si>
  <si>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</si>
  <si>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</si>
  <si>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</si>
  <si>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</si>
  <si>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</si>
  <si>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</si>
  <si>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</si>
  <si>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</si>
  <si>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</si>
  <si>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</si>
  <si>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</si>
  <si>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</si>
  <si>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</si>
  <si>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</si>
  <si>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</si>
  <si>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</si>
  <si>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</si>
  <si>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</si>
  <si>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</si>
  <si>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</si>
  <si>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</si>
  <si>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</si>
  <si>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</si>
  <si>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</si>
  <si>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</si>
  <si>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</si>
  <si>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</si>
  <si>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</si>
  <si>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</si>
  <si>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</si>
  <si>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</si>
  <si>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</si>
  <si>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</si>
  <si>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</si>
  <si>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</si>
  <si>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</si>
  <si>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</si>
  <si>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</si>
  <si>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</si>
  <si>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</si>
  <si>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</si>
  <si>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</si>
  <si>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</si>
  <si>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</si>
  <si>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</si>
  <si>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</si>
  <si>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</si>
  <si>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</si>
  <si>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</si>
  <si>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</si>
  <si>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</si>
  <si>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</si>
  <si>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</si>
  <si>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</si>
  <si>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</si>
  <si>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</si>
  <si>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</si>
  <si>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</si>
  <si>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</si>
  <si>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</si>
  <si>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</si>
  <si>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</si>
  <si>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</si>
  <si>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</si>
  <si>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</si>
  <si>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</si>
  <si>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</si>
  <si>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</si>
  <si>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</si>
  <si>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</si>
  <si>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</si>
  <si>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</si>
  <si>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</si>
  <si>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</si>
  <si>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</si>
  <si>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</si>
  <si>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</si>
  <si>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</si>
  <si>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</si>
  <si>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</si>
  <si>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</si>
  <si>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</si>
  <si>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</si>
  <si>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</si>
  <si>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</si>
  <si>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</si>
  <si>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</si>
  <si>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</si>
  <si>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</si>
  <si>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</si>
  <si>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</si>
  <si>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</si>
  <si>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</si>
  <si>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</si>
  <si>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</si>
  <si>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</si>
  <si>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</si>
  <si>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</si>
  <si>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</si>
  <si>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</si>
  <si>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</si>
  <si>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</si>
  <si>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</si>
  <si>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</si>
  <si>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</si>
  <si>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</si>
  <si>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</si>
  <si>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</si>
  <si>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</si>
  <si>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</si>
  <si>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</si>
  <si>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</si>
  <si>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</si>
  <si>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</si>
  <si>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</si>
  <si>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</si>
  <si>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</si>
  <si>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</si>
  <si>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</si>
  <si>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</si>
  <si>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</si>
  <si>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</si>
  <si>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</si>
  <si>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</si>
  <si>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</si>
  <si>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</si>
  <si>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</si>
  <si>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</si>
  <si>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</si>
  <si>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</si>
  <si>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</si>
  <si>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</si>
  <si>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</si>
  <si>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</si>
  <si>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</si>
  <si>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</si>
  <si>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</si>
  <si>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</si>
  <si>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</si>
  <si>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</si>
  <si>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</si>
  <si>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</si>
  <si>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</si>
  <si>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</si>
  <si>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</si>
  <si>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</si>
  <si>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</si>
  <si>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</si>
  <si>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</si>
  <si>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</si>
  <si>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</si>
  <si>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</si>
  <si>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</si>
  <si>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</si>
  <si>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</si>
  <si>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</si>
  <si>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</si>
  <si>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</si>
  <si>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</si>
  <si>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</si>
  <si>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</si>
  <si>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</si>
  <si>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</si>
  <si>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</si>
  <si>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</si>
  <si>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</si>
  <si>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</si>
  <si>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</si>
  <si>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</si>
  <si>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</si>
  <si>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</si>
  <si>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</si>
  <si>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</si>
  <si>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</si>
  <si>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</si>
  <si>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</si>
  <si>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</si>
  <si>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</si>
  <si>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</si>
  <si>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</si>
  <si>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</si>
  <si>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</si>
  <si>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</si>
  <si>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</si>
  <si>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</si>
  <si>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</si>
  <si>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</si>
  <si>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</si>
  <si>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</si>
  <si>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</si>
  <si>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</si>
  <si>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</si>
  <si>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</si>
  <si>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</si>
  <si>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</si>
  <si>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</si>
  <si>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</si>
  <si>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</si>
  <si>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</si>
  <si>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</si>
  <si>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</si>
  <si>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</si>
  <si>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</si>
  <si>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</si>
  <si>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</si>
  <si>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</si>
  <si>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</si>
  <si>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</si>
  <si>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</si>
  <si>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</si>
  <si>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</si>
  <si>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</si>
  <si>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</si>
  <si>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</si>
  <si>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</si>
  <si>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</si>
  <si>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</si>
  <si>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</si>
  <si>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</si>
  <si>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</si>
  <si>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</si>
  <si>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</si>
  <si>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</si>
  <si>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</si>
  <si>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</si>
  <si>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</si>
  <si>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</si>
  <si>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</si>
  <si>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</si>
  <si>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</si>
  <si>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</si>
  <si>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</si>
  <si>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</si>
  <si>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</si>
  <si>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</si>
  <si>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</si>
  <si>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</si>
  <si>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</si>
  <si>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</si>
  <si>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</si>
  <si>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</si>
  <si>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</si>
  <si>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</si>
  <si>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</si>
  <si>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</si>
  <si>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</si>
  <si>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</si>
  <si>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</si>
  <si>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</si>
  <si>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</si>
  <si>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</si>
  <si>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</si>
  <si>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</si>
  <si>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</si>
  <si>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</si>
  <si>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</si>
  <si>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</si>
  <si>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</si>
  <si>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</si>
  <si>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</si>
  <si>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</si>
  <si>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</si>
  <si>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</si>
  <si>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</si>
  <si>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</si>
  <si>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</si>
  <si>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</si>
  <si>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</si>
  <si>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</si>
  <si>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</si>
  <si>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</si>
  <si>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</si>
  <si>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</si>
  <si>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</si>
  <si>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</si>
  <si>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</si>
  <si>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</si>
  <si>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</si>
  <si>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</si>
  <si>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</si>
  <si>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</si>
  <si>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</si>
  <si>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</si>
  <si>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</si>
  <si>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</si>
  <si>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</si>
  <si>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</si>
  <si>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</si>
  <si>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</si>
  <si>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</si>
  <si>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</si>
  <si>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</si>
  <si>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</si>
  <si>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</si>
  <si>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</si>
  <si>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</si>
  <si>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</si>
  <si>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</si>
  <si>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</si>
  <si>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</si>
  <si>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</si>
  <si>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</si>
  <si>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</si>
  <si>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</si>
  <si>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</si>
  <si>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</si>
  <si>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</si>
  <si>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</si>
  <si>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</si>
  <si>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</si>
  <si>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</si>
  <si>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</si>
  <si>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</si>
  <si>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</si>
  <si>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</si>
  <si>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</si>
  <si>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</si>
  <si>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</si>
  <si>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</si>
  <si>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</si>
  <si>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</si>
  <si>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</si>
  <si>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</si>
  <si>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</si>
  <si>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</si>
  <si>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</si>
  <si>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</si>
  <si>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</si>
  <si>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</si>
  <si>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</si>
  <si>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</si>
  <si>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</si>
  <si>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</si>
  <si>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</si>
  <si>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</si>
  <si>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</si>
  <si>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</si>
  <si>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</si>
  <si>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</si>
  <si>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</si>
  <si>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</si>
  <si>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</si>
  <si>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</si>
  <si>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</si>
  <si>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</si>
  <si>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</si>
  <si>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</si>
  <si>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</si>
  <si>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</si>
  <si>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</si>
  <si>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</si>
  <si>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</si>
  <si>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</si>
  <si>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</si>
  <si>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</si>
  <si>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</si>
  <si>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</si>
  <si>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</si>
  <si>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</si>
  <si>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</si>
  <si>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</si>
  <si>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</si>
  <si>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</si>
  <si>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</si>
  <si>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</si>
  <si>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</si>
  <si>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</si>
  <si>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</si>
  <si>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</si>
  <si>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</si>
  <si>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</si>
  <si>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</si>
  <si>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</si>
  <si>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</si>
  <si>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</si>
  <si>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</si>
  <si>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</si>
  <si>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</si>
  <si>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</si>
  <si>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</si>
  <si>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</si>
  <si>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</si>
  <si>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</si>
  <si>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</si>
  <si>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</si>
  <si>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</si>
  <si>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</si>
  <si>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</si>
  <si>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</si>
  <si>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</si>
  <si>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</si>
  <si>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</si>
  <si>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</si>
  <si>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</si>
  <si>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</si>
  <si>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</si>
  <si>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</si>
  <si>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</si>
  <si>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</si>
  <si>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</si>
  <si>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</si>
  <si>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</si>
  <si>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</si>
  <si>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</si>
  <si>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</si>
  <si>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</si>
  <si>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</si>
  <si>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</si>
  <si>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</si>
  <si>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</si>
  <si>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</si>
  <si>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</si>
  <si>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</si>
  <si>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</si>
  <si>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</si>
  <si>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</si>
  <si>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</si>
  <si>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</si>
  <si>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</si>
  <si>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</si>
  <si>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</si>
  <si>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</si>
  <si>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</si>
  <si>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</si>
  <si>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</si>
  <si>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</si>
  <si>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</si>
  <si>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</si>
  <si>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</si>
  <si>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</si>
  <si>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</si>
  <si>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</si>
  <si>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</si>
  <si>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</si>
  <si>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</si>
  <si>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</si>
  <si>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</si>
  <si>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</si>
  <si>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</si>
  <si>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</si>
  <si>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</si>
  <si>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</si>
  <si>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</si>
  <si>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</si>
  <si>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</si>
  <si>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</si>
  <si>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</si>
  <si>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</si>
  <si>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</si>
  <si>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</si>
  <si>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</si>
  <si>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</si>
  <si>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</si>
  <si>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</si>
  <si>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</si>
  <si>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</si>
  <si>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</si>
  <si>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</si>
  <si>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</si>
  <si>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</si>
  <si>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</si>
  <si>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</si>
  <si>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</si>
  <si>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</si>
  <si>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</si>
  <si>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</si>
  <si>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</si>
  <si>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</si>
  <si>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</si>
  <si>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</si>
  <si>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</si>
  <si>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</si>
  <si>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</si>
  <si>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</si>
  <si>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</si>
  <si>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</si>
  <si>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</si>
  <si>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</si>
  <si>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</si>
  <si>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</si>
  <si>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</si>
  <si>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</si>
  <si>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</si>
  <si>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</si>
  <si>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</si>
  <si>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</si>
  <si>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</si>
  <si>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</si>
  <si>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</si>
  <si>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</si>
  <si>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</si>
  <si>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</si>
  <si>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</si>
  <si>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</si>
  <si>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</si>
  <si>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</si>
  <si>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</si>
  <si>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</si>
  <si>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</si>
  <si>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</si>
  <si>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</si>
  <si>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</si>
  <si>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</si>
  <si>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</si>
  <si>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</si>
  <si>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</si>
  <si>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</si>
  <si>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</si>
  <si>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</si>
  <si>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</si>
  <si>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</si>
  <si>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</si>
  <si>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</si>
  <si>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</si>
  <si>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</si>
  <si>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</si>
  <si>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</si>
  <si>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</si>
  <si>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</si>
  <si>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</si>
  <si>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</si>
  <si>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</si>
  <si>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</si>
  <si>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</si>
  <si>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</si>
  <si>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</si>
  <si>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</si>
  <si>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</si>
  <si>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</si>
  <si>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</si>
  <si>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</si>
  <si>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</si>
  <si>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</si>
  <si>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</si>
  <si>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</si>
  <si>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</si>
  <si>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</si>
  <si>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</si>
  <si>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</si>
  <si>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</si>
  <si>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</si>
  <si>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</si>
  <si>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</si>
  <si>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</si>
  <si>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</si>
  <si>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</si>
  <si>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</si>
  <si>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</si>
  <si>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</si>
  <si>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</si>
  <si>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</si>
  <si>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</si>
  <si>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</si>
  <si>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</si>
  <si>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</si>
  <si>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</si>
  <si>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</si>
  <si>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</si>
  <si>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</si>
  <si>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</si>
  <si>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</si>
  <si>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</si>
  <si>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</si>
  <si>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</si>
  <si>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</si>
  <si>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</si>
  <si>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</si>
  <si>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</si>
  <si>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</si>
  <si>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</si>
  <si>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</si>
  <si>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</si>
  <si>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</si>
  <si>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</si>
  <si>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</si>
  <si>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</si>
  <si>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</si>
  <si>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</si>
  <si>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</si>
  <si>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</si>
  <si>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</si>
  <si>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</si>
  <si>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</si>
  <si>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</si>
  <si>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</si>
  <si>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</si>
  <si>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</si>
  <si>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</si>
  <si>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</si>
  <si>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</si>
  <si>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</si>
  <si>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</si>
  <si>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</si>
  <si>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</si>
  <si>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</si>
  <si>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</si>
  <si>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</si>
  <si>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</si>
  <si>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</si>
  <si>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</si>
  <si>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</si>
  <si>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</si>
  <si>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</si>
  <si>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</si>
  <si>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</si>
  <si>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</si>
  <si>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</si>
  <si>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</si>
  <si>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</si>
  <si>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</si>
  <si>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</si>
  <si>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</si>
  <si>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</si>
  <si>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</si>
  <si>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</si>
  <si>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</si>
  <si>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</si>
  <si>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</si>
  <si>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</si>
  <si>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</si>
  <si>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</si>
  <si>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</si>
  <si>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</si>
  <si>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</si>
  <si>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</si>
  <si>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</si>
  <si>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</si>
  <si>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</si>
  <si>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</si>
  <si>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</si>
  <si>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</si>
  <si>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</si>
  <si>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</si>
  <si>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</si>
  <si>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</si>
  <si>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</si>
  <si>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</si>
  <si>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</si>
  <si>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</si>
  <si>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</si>
  <si>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</si>
  <si>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</si>
  <si>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</si>
  <si>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</si>
  <si>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</si>
  <si>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</si>
  <si>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</si>
  <si>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</si>
  <si>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</si>
  <si>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</si>
  <si>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</si>
  <si>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</si>
  <si>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</si>
  <si>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</si>
  <si>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</si>
  <si>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</si>
  <si>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</si>
  <si>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</si>
  <si>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</si>
  <si>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</si>
  <si>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</si>
  <si>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</si>
  <si>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</si>
  <si>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</si>
  <si>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</si>
  <si>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</si>
  <si>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</si>
  <si>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</si>
  <si>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</si>
  <si>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</si>
  <si>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</si>
  <si>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</si>
  <si>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</si>
  <si>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</si>
  <si>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</si>
  <si>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</si>
  <si>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</si>
  <si>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</si>
  <si>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</si>
  <si>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</si>
  <si>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</si>
  <si>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</si>
  <si>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</si>
  <si>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</si>
  <si>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</si>
  <si>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</si>
  <si>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</si>
  <si>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</si>
  <si>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</si>
  <si>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</si>
  <si>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</si>
  <si>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</si>
  <si>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</si>
  <si>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</si>
  <si>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</si>
  <si>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</si>
  <si>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</si>
  <si>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</si>
  <si>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</si>
  <si>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</si>
  <si>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</si>
  <si>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</si>
  <si>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</si>
  <si>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</si>
  <si>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</si>
  <si>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</si>
  <si>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</si>
  <si>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</si>
  <si>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</si>
  <si>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</si>
  <si>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</si>
  <si>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</si>
  <si>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</si>
  <si>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</si>
  <si>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</si>
  <si>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</si>
  <si>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</si>
  <si>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</si>
  <si>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</si>
  <si>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</si>
  <si>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</si>
  <si>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</si>
  <si>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</si>
  <si>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</si>
  <si>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</si>
  <si>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</si>
  <si>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</si>
  <si>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</si>
  <si>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</si>
  <si>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</si>
  <si>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</si>
  <si>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</si>
  <si>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</si>
  <si>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</si>
  <si>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</si>
  <si>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</si>
  <si>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</si>
  <si>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</si>
  <si>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</si>
  <si>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</si>
  <si>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</si>
  <si>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</si>
  <si>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</si>
  <si>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</si>
  <si>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</si>
  <si>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</si>
  <si>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</si>
  <si>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</si>
  <si>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</si>
  <si>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</si>
  <si>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</si>
  <si>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</si>
  <si>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</si>
  <si>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</si>
  <si>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</si>
  <si>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</si>
  <si>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</si>
  <si>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</si>
  <si>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</si>
  <si>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</si>
  <si>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</si>
  <si>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</si>
  <si>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</si>
  <si>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</si>
  <si>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</si>
  <si>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</si>
  <si>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</si>
  <si>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</si>
  <si>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</si>
  <si>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</si>
  <si>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</si>
  <si>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</si>
  <si>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</si>
  <si>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</si>
  <si>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</si>
  <si>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</si>
  <si>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</si>
  <si>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</si>
  <si>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</si>
  <si>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</si>
  <si>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</si>
  <si>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</si>
  <si>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</si>
  <si>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</si>
  <si>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</si>
  <si>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</si>
  <si>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</si>
  <si>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</si>
  <si>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</si>
  <si>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</si>
  <si>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</si>
  <si>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</si>
  <si>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</si>
  <si>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</si>
  <si>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</si>
  <si>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</si>
  <si>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</si>
  <si>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</si>
  <si>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</si>
  <si>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</si>
  <si>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</si>
  <si>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</si>
  <si>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</si>
  <si>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</si>
  <si>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</si>
  <si>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</si>
  <si>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</si>
  <si>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</si>
  <si>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</si>
  <si>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</si>
  <si>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</si>
  <si>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</si>
  <si>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</si>
  <si>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</si>
  <si>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</si>
  <si>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</si>
  <si>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</si>
  <si>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</si>
  <si>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</si>
  <si>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</si>
  <si>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</si>
  <si>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</si>
  <si>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</si>
  <si>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</si>
  <si>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</si>
  <si>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</si>
  <si>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</si>
  <si>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</si>
  <si>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</si>
  <si>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</si>
  <si>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</si>
  <si>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</si>
  <si>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</si>
  <si>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</si>
  <si>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</si>
  <si>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</si>
  <si>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</si>
  <si>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</si>
  <si>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</si>
  <si>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</si>
  <si>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</si>
  <si>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</si>
  <si>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</si>
  <si>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</si>
  <si>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</si>
  <si>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</si>
  <si>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</si>
  <si>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</si>
  <si>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</si>
  <si>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</si>
  <si>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</si>
  <si>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</si>
  <si>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</si>
  <si>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</si>
  <si>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</si>
  <si>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</si>
  <si>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</si>
  <si>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</si>
  <si>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</si>
  <si>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</si>
  <si>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</si>
  <si>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</si>
  <si>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</si>
  <si>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</si>
  <si>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</si>
  <si>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</si>
  <si>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</si>
  <si>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</si>
  <si>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</si>
  <si>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</si>
  <si>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</si>
  <si>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</si>
  <si>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</si>
  <si>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</si>
  <si>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</si>
  <si>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</si>
  <si>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</si>
  <si>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</si>
  <si>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</si>
  <si>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</si>
  <si>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</si>
  <si>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</si>
  <si>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</si>
  <si>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</si>
  <si>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</si>
  <si>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</si>
  <si>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</si>
  <si>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</si>
  <si>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</si>
  <si>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</si>
  <si>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</si>
  <si>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</si>
  <si>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</si>
  <si>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</si>
  <si>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</si>
  <si>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</si>
  <si>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</si>
  <si>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</si>
  <si>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</si>
  <si>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</si>
  <si>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</si>
  <si>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</si>
  <si>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</si>
  <si>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</si>
  <si>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</si>
  <si>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</si>
  <si>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</si>
  <si>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</si>
  <si>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</si>
  <si>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</si>
  <si>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</si>
  <si>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</si>
  <si>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</si>
  <si>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</si>
  <si>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</si>
  <si>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</si>
  <si>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</si>
  <si>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</si>
  <si>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</si>
  <si>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</si>
  <si>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</si>
  <si>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</si>
  <si>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</si>
  <si>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</si>
  <si>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</si>
  <si>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</si>
  <si>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</si>
  <si>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</si>
  <si>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</si>
  <si>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</si>
  <si>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</si>
  <si>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</si>
  <si>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</si>
  <si>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</si>
  <si>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</si>
  <si>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</si>
  <si>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</si>
  <si>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</si>
  <si>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</si>
  <si>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</si>
  <si>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</si>
  <si>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</si>
  <si>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</si>
  <si>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</si>
  <si>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</si>
  <si>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</si>
  <si>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</si>
  <si>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</si>
  <si>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</si>
  <si>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</si>
  <si>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</si>
  <si>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</si>
  <si>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</si>
  <si>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</si>
  <si>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</si>
  <si>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</si>
  <si>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</si>
  <si>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</si>
  <si>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</si>
  <si>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</si>
  <si>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</si>
  <si>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</si>
  <si>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</si>
  <si>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</si>
  <si>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</si>
  <si>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</si>
  <si>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</si>
  <si>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</si>
  <si>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</si>
  <si>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</si>
  <si>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</si>
  <si>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</si>
  <si>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</si>
  <si>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</si>
  <si>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</si>
  <si>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</si>
  <si>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</si>
  <si>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</si>
  <si>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</si>
  <si>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</si>
  <si>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</si>
  <si>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</si>
  <si>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</si>
  <si>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</si>
  <si>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</si>
  <si>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</si>
  <si>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</si>
  <si>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</si>
  <si>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</si>
  <si>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</si>
  <si>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</si>
  <si>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</si>
  <si>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</si>
  <si>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</si>
  <si>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</si>
  <si>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</si>
  <si>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</si>
  <si>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</si>
  <si>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</si>
  <si>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</si>
  <si>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</si>
  <si>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</si>
  <si>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</si>
  <si>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</si>
  <si>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</si>
  <si>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</si>
  <si>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</si>
  <si>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</si>
  <si>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</si>
  <si>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</si>
  <si>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</si>
  <si>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</si>
  <si>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</si>
  <si>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</si>
  <si>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</si>
  <si>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</si>
  <si>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</si>
  <si>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</si>
  <si>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</si>
  <si>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</si>
  <si>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</si>
  <si>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</si>
  <si>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</si>
  <si>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</si>
  <si>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</si>
  <si>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</si>
  <si>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</si>
  <si>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</si>
  <si>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</si>
  <si>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</si>
  <si>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</si>
  <si>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</si>
  <si>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</si>
  <si>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</si>
  <si>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</si>
  <si>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</si>
  <si>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</si>
  <si>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</si>
  <si>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</si>
  <si>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</si>
  <si>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</si>
  <si>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</si>
  <si>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</si>
  <si>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</si>
  <si>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</si>
  <si>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</si>
  <si>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</si>
  <si>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</si>
  <si>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</si>
  <si>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</si>
  <si>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</si>
  <si>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</si>
  <si>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</si>
  <si>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</si>
  <si>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</si>
  <si>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</si>
  <si>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</si>
  <si>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</si>
  <si>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</si>
  <si>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</si>
  <si>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</si>
  <si>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</si>
  <si>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</si>
  <si>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</si>
  <si>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</si>
  <si>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</si>
  <si>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</si>
  <si>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</si>
  <si>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</si>
  <si>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</si>
  <si>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</si>
  <si>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</si>
  <si>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</si>
  <si>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</si>
  <si>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</si>
  <si>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</si>
  <si>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</si>
  <si>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</si>
  <si>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</si>
  <si>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</si>
  <si>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</si>
  <si>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</si>
  <si>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</si>
  <si>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</si>
  <si>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</si>
  <si>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</si>
  <si>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</si>
  <si>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</si>
  <si>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</si>
  <si>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</si>
  <si>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</si>
  <si>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</si>
  <si>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</si>
  <si>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</si>
  <si>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</si>
  <si>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</si>
  <si>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</si>
  <si>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</si>
  <si>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</si>
  <si>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</si>
  <si>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</si>
  <si>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</si>
  <si>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</si>
  <si>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</si>
  <si>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</si>
  <si>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</si>
  <si>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</si>
  <si>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</si>
  <si>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</si>
  <si>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</si>
  <si>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</si>
  <si>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</si>
  <si>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</si>
  <si>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</si>
  <si>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</si>
  <si>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</si>
  <si>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</si>
  <si>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</si>
  <si>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</si>
  <si>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</si>
  <si>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</si>
  <si>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</si>
  <si>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</si>
  <si>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</si>
  <si>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</si>
  <si>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</si>
  <si>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</si>
  <si>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</si>
  <si>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</si>
  <si>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</si>
  <si>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</si>
  <si>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</si>
  <si>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</si>
  <si>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</si>
  <si>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</si>
  <si>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</si>
  <si>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</si>
  <si>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</si>
  <si>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</si>
  <si>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</si>
  <si>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</si>
  <si>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</si>
  <si>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</si>
  <si>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</si>
  <si>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</si>
  <si>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</si>
  <si>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</si>
  <si>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</si>
  <si>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</si>
  <si>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</si>
  <si>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</si>
  <si>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</si>
  <si>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</si>
  <si>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</si>
  <si>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</si>
  <si>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</si>
  <si>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</si>
  <si>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</si>
  <si>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</si>
  <si>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</si>
  <si>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</si>
  <si>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</si>
  <si>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</si>
  <si>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</si>
  <si>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</si>
  <si>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</si>
  <si>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</si>
  <si>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</si>
  <si>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</si>
  <si>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</si>
  <si>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</si>
  <si>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</si>
  <si>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</si>
  <si>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</si>
  <si>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</si>
  <si>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</si>
  <si>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</si>
  <si>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</si>
  <si>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</si>
  <si>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</si>
  <si>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</si>
  <si>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</si>
  <si>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</si>
  <si>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</si>
  <si>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</si>
  <si>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</si>
  <si>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</si>
  <si>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</si>
  <si>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</si>
  <si>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</si>
  <si>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</si>
  <si>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</si>
  <si>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</si>
  <si>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</si>
  <si>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</si>
  <si>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</si>
  <si>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</si>
  <si>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</si>
  <si>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</si>
  <si>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</si>
  <si>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</si>
  <si>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</si>
  <si>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</si>
  <si>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</si>
  <si>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</si>
  <si>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</si>
  <si>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</si>
  <si>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</si>
  <si>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</si>
  <si>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</si>
  <si>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</si>
  <si>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</si>
  <si>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</si>
  <si>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</si>
  <si>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</si>
  <si>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</si>
  <si>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</si>
  <si>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</si>
  <si>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</si>
  <si>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</si>
  <si>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</si>
  <si>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</si>
  <si>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</si>
  <si>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</si>
  <si>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</si>
  <si>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</si>
  <si>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</si>
  <si>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</si>
  <si>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</si>
  <si>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</si>
  <si>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</si>
  <si>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</si>
  <si>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</si>
  <si>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</si>
  <si>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</si>
  <si>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</si>
  <si>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</si>
  <si>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</si>
  <si>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</si>
  <si>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</si>
  <si>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</si>
  <si>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</si>
  <si>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</si>
  <si>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</si>
  <si>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</si>
  <si>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</si>
  <si>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</si>
  <si>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</si>
  <si>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</si>
  <si>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</si>
  <si>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</si>
  <si>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</si>
  <si>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</si>
  <si>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</si>
  <si>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</si>
  <si>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</si>
  <si>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</si>
  <si>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</si>
  <si>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</si>
  <si>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</si>
  <si>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</si>
  <si>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</si>
  <si>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</si>
  <si>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</si>
  <si>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</si>
  <si>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</si>
  <si>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</si>
  <si>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</si>
  <si>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</si>
  <si>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</si>
  <si>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</si>
  <si>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</si>
  <si>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</si>
  <si>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</si>
  <si>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</si>
  <si>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</si>
  <si>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</si>
  <si>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</si>
  <si>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</si>
  <si>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</si>
  <si>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</si>
  <si>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</si>
  <si>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</si>
  <si>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</si>
  <si>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</si>
  <si>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</si>
  <si>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</si>
  <si>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</si>
  <si>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</si>
  <si>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</si>
  <si>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</si>
  <si>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</si>
  <si>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</si>
  <si>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</si>
  <si>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</si>
  <si>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</si>
  <si>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</si>
  <si>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</si>
  <si>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</si>
  <si>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</si>
  <si>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</si>
  <si>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</si>
  <si>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</si>
  <si>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</si>
  <si>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</si>
  <si>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</si>
  <si>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</si>
  <si>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</si>
  <si>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</si>
  <si>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</si>
  <si>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</si>
  <si>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</si>
  <si>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</si>
  <si>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</si>
  <si>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</si>
  <si>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</si>
  <si>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</si>
  <si>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</si>
  <si>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</si>
  <si>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</si>
  <si>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</si>
  <si>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</si>
  <si>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</si>
  <si>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</si>
  <si>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</si>
  <si>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</si>
  <si>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</si>
  <si>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</si>
  <si>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</si>
  <si>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</si>
  <si>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</si>
  <si>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</si>
  <si>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</si>
  <si>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</si>
  <si>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</si>
  <si>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</si>
  <si>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</si>
  <si>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</si>
  <si>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</si>
  <si>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</si>
  <si>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</si>
  <si>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</si>
  <si>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</si>
  <si>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</si>
  <si>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</si>
  <si>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</si>
  <si>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</si>
  <si>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</si>
  <si>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</si>
  <si>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</si>
  <si>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</si>
  <si>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</si>
  <si>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</si>
  <si>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</si>
  <si>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</si>
  <si>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</si>
  <si>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</si>
  <si>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</si>
  <si>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</si>
  <si>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</si>
  <si>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</si>
  <si>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</si>
  <si>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</si>
  <si>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</si>
  <si>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</si>
  <si>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</si>
  <si>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</si>
  <si>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</si>
  <si>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</si>
  <si>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</si>
  <si>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</si>
  <si>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</si>
  <si>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</si>
  <si>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</si>
  <si>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</si>
  <si>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</si>
  <si>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</si>
  <si>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</si>
  <si>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</si>
  <si>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</si>
  <si>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</si>
  <si>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</si>
  <si>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</si>
  <si>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</si>
  <si>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</si>
  <si>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</si>
  <si>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</si>
  <si>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</si>
  <si>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</si>
  <si>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</si>
  <si>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</si>
  <si>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</si>
  <si>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</si>
  <si>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</si>
  <si>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</si>
  <si>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</si>
  <si>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</si>
  <si>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</si>
  <si>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</si>
  <si>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</si>
  <si>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</si>
  <si>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</si>
  <si>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</si>
  <si>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</si>
  <si>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</si>
  <si>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</si>
  <si>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</si>
  <si>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</si>
  <si>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</si>
  <si>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</si>
  <si>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</si>
  <si>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</si>
  <si>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</si>
  <si>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</si>
  <si>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</si>
  <si>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</si>
  <si>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</si>
  <si>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</si>
  <si>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</si>
  <si>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</si>
  <si>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</si>
  <si>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</si>
  <si>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</si>
  <si>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</si>
  <si>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</si>
  <si>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</si>
  <si>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</si>
  <si>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</si>
  <si>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</si>
  <si>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</si>
  <si>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</si>
  <si>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</si>
  <si>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</si>
  <si>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</si>
  <si>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</si>
  <si>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</si>
  <si>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</si>
  <si>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</si>
  <si>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</si>
  <si>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</si>
  <si>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</si>
  <si>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</si>
  <si>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</si>
  <si>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</si>
  <si>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</si>
  <si>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</si>
  <si>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</si>
  <si>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</si>
  <si>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</si>
  <si>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</si>
  <si>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</si>
  <si>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</si>
  <si>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</si>
  <si>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</si>
  <si>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</si>
  <si>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</si>
  <si>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</si>
  <si>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</si>
  <si>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</si>
  <si>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</si>
  <si>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</si>
  <si>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</si>
  <si>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</si>
  <si>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</si>
  <si>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</si>
  <si>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</si>
  <si>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</si>
  <si>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</si>
  <si>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</si>
  <si>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</si>
  <si>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</si>
  <si>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</si>
  <si>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</si>
  <si>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</si>
  <si>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</si>
  <si>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</si>
  <si>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</si>
  <si>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</si>
  <si>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</si>
  <si>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</si>
  <si>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</si>
  <si>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</si>
  <si>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</si>
  <si>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</si>
  <si>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</si>
  <si>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</si>
  <si>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</si>
  <si>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</si>
  <si>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</si>
  <si>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</si>
  <si>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</si>
  <si>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</si>
  <si>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</si>
  <si>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</si>
  <si>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</si>
  <si>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</si>
  <si>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</si>
  <si>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</si>
  <si>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</si>
  <si>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</si>
  <si>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</si>
  <si>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</si>
  <si>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</si>
  <si>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</si>
  <si>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</si>
  <si>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</si>
  <si>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</si>
  <si>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</si>
  <si>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</si>
  <si>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</si>
  <si>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</si>
  <si>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</si>
  <si>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</si>
  <si>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</si>
  <si>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</si>
  <si>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</si>
  <si>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</si>
  <si>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</si>
  <si>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</si>
  <si>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</si>
  <si>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</si>
  <si>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</si>
  <si>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</si>
  <si>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</si>
  <si>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</si>
  <si>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</si>
  <si>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</si>
  <si>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</si>
  <si>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</si>
  <si>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</si>
  <si>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</si>
  <si>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</si>
  <si>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</si>
  <si>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</si>
  <si>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</si>
  <si>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</si>
  <si>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</si>
  <si>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</si>
  <si>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</si>
  <si>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</si>
  <si>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</si>
  <si>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</si>
  <si>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</si>
  <si>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</si>
  <si>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</si>
  <si>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</si>
  <si>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</si>
  <si>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</si>
  <si>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</si>
  <si>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</si>
  <si>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</si>
  <si>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</si>
  <si>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</si>
  <si>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</si>
  <si>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</si>
  <si>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</si>
  <si>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</si>
  <si>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</si>
  <si>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</si>
  <si>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</si>
  <si>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</si>
  <si>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</si>
  <si>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</si>
  <si>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</si>
  <si>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</si>
  <si>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</si>
  <si>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</si>
  <si>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</si>
  <si>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</si>
  <si>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</si>
  <si>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</si>
  <si>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</si>
  <si>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</si>
  <si>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</si>
  <si>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</si>
  <si>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</si>
  <si>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</si>
  <si>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</si>
  <si>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</si>
  <si>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</si>
  <si>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</si>
  <si>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</si>
  <si>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</si>
  <si>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</si>
  <si>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</si>
  <si>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</si>
  <si>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</si>
  <si>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</si>
  <si>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</si>
  <si>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</si>
  <si>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</si>
  <si>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</si>
  <si>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</si>
  <si>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</si>
  <si>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</si>
  <si>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</si>
  <si>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</si>
  <si>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</si>
  <si>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</si>
  <si>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</si>
  <si>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</si>
  <si>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</si>
  <si>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</si>
  <si>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</si>
  <si>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</si>
  <si>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</si>
  <si>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</si>
  <si>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</si>
  <si>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</si>
  <si>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</si>
  <si>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</si>
  <si>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</si>
  <si>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</si>
  <si>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</si>
  <si>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</si>
  <si>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</si>
  <si>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</si>
  <si>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</si>
  <si>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</si>
  <si>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</si>
  <si>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</si>
  <si>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</si>
  <si>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</si>
  <si>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</si>
  <si>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</si>
  <si>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</si>
  <si>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</si>
  <si>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</si>
  <si>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</si>
  <si>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</si>
  <si>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</si>
  <si>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</si>
  <si>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</si>
  <si>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</si>
  <si>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</si>
  <si>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</si>
  <si>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</si>
  <si>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</si>
  <si>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</si>
  <si>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</si>
  <si>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</si>
  <si>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</si>
  <si>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</si>
  <si>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</si>
  <si>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</si>
  <si>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</si>
  <si>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</si>
  <si>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</si>
  <si>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</si>
  <si>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</si>
  <si>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</si>
  <si>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</si>
  <si>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</si>
  <si>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</si>
  <si>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</si>
  <si>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</si>
  <si>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</si>
  <si>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</si>
  <si>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</si>
  <si>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</si>
  <si>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</si>
  <si>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</si>
  <si>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</si>
  <si>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</si>
  <si>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</si>
  <si>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</si>
  <si>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</si>
  <si>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</si>
  <si>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</si>
  <si>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</si>
  <si>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</si>
  <si>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</si>
  <si>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</si>
  <si>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</si>
  <si>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</si>
  <si>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</si>
  <si>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</si>
  <si>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</si>
  <si>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</si>
  <si>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</si>
  <si>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</si>
  <si>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</si>
  <si>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</si>
  <si>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</si>
  <si>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</si>
  <si>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</si>
  <si>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</si>
  <si>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</si>
  <si>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</si>
  <si>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</si>
  <si>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</si>
  <si>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</si>
  <si>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</si>
  <si>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</si>
  <si>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</si>
  <si>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</si>
  <si>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</si>
  <si>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</si>
  <si>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</si>
  <si>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</si>
  <si>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</si>
  <si>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</si>
  <si>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</si>
  <si>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</si>
  <si>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</si>
  <si>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</si>
  <si>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</si>
  <si>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</si>
  <si>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</si>
  <si>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</si>
  <si>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</si>
  <si>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</si>
  <si>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</si>
  <si>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</si>
  <si>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</si>
  <si>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</si>
  <si>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</si>
  <si>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</si>
  <si>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</si>
  <si>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</si>
  <si>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</si>
  <si>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</si>
  <si>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</si>
  <si>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</si>
  <si>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</si>
  <si>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</si>
  <si>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</si>
  <si>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</si>
  <si>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</si>
  <si>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</si>
  <si>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</si>
  <si>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</si>
  <si>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</si>
  <si>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</si>
  <si>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</si>
  <si>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</si>
  <si>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</si>
  <si>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</si>
  <si>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</si>
  <si>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</si>
  <si>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</si>
  <si>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</si>
  <si>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</si>
  <si>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</si>
  <si>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</si>
  <si>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</si>
  <si>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</si>
  <si>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</si>
  <si>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</si>
  <si>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</si>
  <si>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</si>
  <si>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</si>
  <si>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</si>
  <si>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</si>
  <si>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</si>
  <si>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</si>
  <si>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</si>
  <si>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</si>
  <si>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</si>
  <si>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</si>
  <si>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</si>
  <si>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</si>
  <si>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</si>
  <si>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</si>
  <si>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</si>
  <si>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</si>
  <si>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</si>
  <si>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</si>
  <si>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</si>
  <si>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</si>
  <si>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</si>
  <si>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</si>
  <si>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</si>
  <si>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</si>
  <si>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</si>
  <si>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</si>
  <si>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</si>
  <si>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</si>
  <si>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</si>
  <si>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</si>
  <si>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</si>
  <si>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</si>
  <si>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</si>
  <si>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</si>
  <si>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</si>
  <si>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</si>
  <si>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</si>
  <si>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</si>
  <si>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</si>
  <si>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</si>
  <si>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</si>
  <si>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</si>
  <si>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</si>
  <si>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</si>
  <si>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</si>
  <si>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</si>
  <si>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</si>
  <si>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</si>
  <si>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</si>
  <si>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</si>
  <si>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</si>
  <si>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</si>
  <si>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</si>
  <si>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</si>
  <si>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</si>
  <si>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</si>
  <si>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</si>
  <si>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</si>
  <si>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</si>
  <si>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</si>
  <si>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</si>
  <si>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</si>
  <si>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</si>
  <si>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</si>
  <si>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</si>
  <si>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</si>
  <si>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</si>
  <si>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</si>
  <si>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</si>
  <si>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</si>
  <si>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</si>
  <si>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</si>
  <si>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</si>
  <si>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</si>
  <si>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</si>
  <si>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</si>
  <si>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</si>
  <si>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</si>
  <si>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</si>
  <si>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</si>
  <si>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</si>
  <si>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</si>
  <si>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</si>
  <si>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</si>
  <si>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</si>
  <si>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</si>
  <si>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</si>
  <si>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</si>
  <si>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</si>
  <si>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</si>
  <si>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</si>
  <si>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</si>
  <si>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</si>
  <si>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</si>
  <si>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</si>
  <si>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</si>
  <si>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</si>
  <si>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</si>
  <si>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</si>
  <si>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</si>
  <si>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</si>
  <si>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</si>
  <si>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</si>
  <si>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</si>
  <si>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</si>
  <si>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</si>
  <si>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</si>
  <si>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</si>
  <si>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</si>
  <si>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</si>
  <si>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</si>
  <si>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</si>
  <si>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</si>
  <si>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</si>
  <si>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</si>
  <si>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</si>
  <si>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</si>
  <si>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</si>
  <si>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</si>
  <si>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</si>
  <si>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</si>
  <si>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</si>
  <si>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</si>
  <si>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</si>
  <si>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</si>
  <si>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</si>
  <si>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</si>
  <si>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</si>
  <si>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</si>
  <si>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</si>
  <si>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</si>
  <si>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</si>
  <si>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</si>
  <si>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</si>
  <si>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</si>
  <si>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</si>
  <si>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</si>
  <si>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</si>
  <si>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</si>
  <si>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</si>
  <si>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</si>
  <si>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</si>
  <si>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</si>
  <si>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</si>
  <si>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</si>
  <si>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</si>
  <si>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</si>
  <si>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</si>
  <si>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</si>
  <si>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</si>
  <si>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</si>
  <si>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</si>
  <si>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</si>
  <si>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</si>
  <si>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</si>
  <si>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</si>
  <si>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</si>
  <si>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</si>
  <si>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</si>
  <si>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</si>
  <si>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</si>
  <si>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</si>
  <si>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</si>
  <si>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</si>
  <si>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</si>
  <si>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</si>
  <si>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</si>
  <si>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</si>
  <si>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</si>
  <si>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</si>
  <si>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</si>
  <si>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</si>
  <si>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</si>
  <si>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</si>
  <si>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</si>
  <si>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</si>
  <si>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</si>
  <si>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</si>
  <si>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</si>
  <si>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</si>
  <si>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</si>
  <si>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</si>
  <si>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</si>
  <si>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</si>
  <si>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</si>
  <si>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</si>
  <si>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</si>
  <si>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</si>
  <si>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</si>
  <si>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</si>
  <si>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</si>
  <si>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</si>
  <si>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</si>
  <si>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</si>
  <si>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</si>
  <si>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</si>
  <si>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</si>
  <si>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</si>
  <si>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</si>
  <si>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</si>
  <si>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</si>
  <si>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</si>
  <si>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</si>
  <si>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</si>
  <si>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</si>
  <si>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</si>
  <si>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</si>
  <si>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</si>
  <si>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</si>
  <si>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</si>
  <si>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</si>
  <si>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</si>
  <si>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</si>
  <si>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</si>
  <si>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</si>
  <si>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</si>
  <si>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</si>
  <si>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</si>
  <si>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</si>
  <si>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</si>
  <si>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</si>
  <si>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</si>
  <si>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</si>
  <si>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</si>
  <si>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</si>
  <si>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</si>
  <si>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</si>
  <si>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</si>
  <si>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</si>
  <si>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</si>
  <si>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</si>
  <si>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</si>
  <si>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</si>
  <si>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</si>
  <si>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</si>
  <si>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</si>
  <si>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</si>
  <si>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</si>
  <si>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</si>
  <si>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</si>
  <si>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</si>
  <si>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</si>
  <si>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</si>
  <si>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</si>
  <si>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</si>
  <si>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</si>
  <si>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</si>
  <si>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</si>
  <si>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</si>
  <si>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</si>
  <si>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</si>
  <si>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</si>
  <si>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</si>
  <si>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</si>
  <si>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</si>
  <si>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</si>
  <si>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</si>
  <si>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</si>
  <si>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</si>
  <si>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</si>
  <si>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</si>
  <si>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</si>
  <si>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</si>
  <si>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</si>
  <si>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</si>
  <si>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</si>
  <si>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</si>
  <si>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</si>
  <si>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</si>
  <si>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</si>
  <si>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</si>
  <si>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</si>
  <si>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</si>
  <si>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</si>
  <si>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</si>
  <si>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</si>
  <si>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</si>
  <si>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</si>
  <si>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</si>
  <si>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</si>
  <si>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</si>
  <si>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</si>
  <si>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</si>
  <si>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</si>
  <si>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</si>
  <si>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</si>
  <si>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</si>
  <si>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</si>
  <si>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</si>
  <si>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</si>
  <si>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</si>
  <si>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</si>
  <si>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</si>
  <si>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</si>
  <si>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</si>
  <si>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</si>
  <si>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</si>
  <si>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</si>
  <si>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</si>
  <si>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</si>
  <si>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</si>
  <si>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</si>
  <si>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</si>
  <si>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</si>
  <si>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</si>
  <si>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</si>
  <si>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</si>
  <si>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</si>
  <si>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</si>
  <si>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</si>
  <si>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</si>
  <si>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</si>
  <si>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</si>
  <si>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</si>
  <si>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</si>
  <si>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</si>
  <si>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</si>
  <si>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</si>
  <si>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</si>
  <si>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</si>
  <si>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</si>
  <si>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</si>
  <si>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</si>
  <si>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</si>
  <si>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</si>
  <si>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</si>
  <si>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</si>
  <si>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</si>
  <si>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</si>
  <si>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</si>
  <si>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</si>
  <si>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</si>
  <si>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</si>
  <si>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</si>
  <si>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</si>
  <si>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</si>
  <si>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</si>
  <si>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</si>
  <si>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</si>
  <si>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</si>
  <si>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</si>
  <si>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</si>
  <si>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</si>
  <si>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</si>
  <si>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</si>
  <si>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</si>
  <si>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</si>
  <si>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</si>
  <si>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</si>
  <si>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</si>
  <si>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</si>
  <si>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</si>
  <si>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</si>
  <si>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</si>
  <si>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</si>
  <si>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</si>
  <si>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</si>
  <si>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</si>
  <si>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</si>
  <si>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</si>
  <si>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</si>
  <si>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</si>
  <si>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</si>
  <si>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</si>
  <si>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</si>
  <si>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</si>
  <si>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</si>
  <si>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</si>
  <si>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</si>
  <si>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</si>
  <si>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</si>
  <si>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</si>
  <si>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</si>
  <si>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</si>
  <si>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</si>
  <si>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</si>
  <si>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</si>
  <si>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</si>
  <si>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</si>
  <si>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</si>
  <si>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</si>
  <si>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</si>
  <si>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</si>
  <si>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</si>
  <si>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</si>
  <si>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</si>
  <si>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</si>
  <si>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</si>
  <si>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</si>
  <si>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</si>
  <si>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</si>
  <si>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</si>
  <si>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</si>
  <si>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</si>
  <si>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</si>
  <si>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</si>
  <si>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</si>
  <si>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</si>
  <si>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</si>
  <si>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</si>
  <si>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</si>
  <si>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</si>
  <si>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</si>
  <si>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</si>
  <si>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</si>
  <si>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</si>
  <si>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</si>
  <si>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</si>
  <si>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</si>
  <si>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</si>
  <si>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</si>
  <si>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</si>
  <si>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</si>
  <si>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</si>
  <si>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</si>
  <si>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</si>
  <si>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</si>
  <si>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</si>
  <si>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</si>
  <si>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</si>
  <si>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</si>
  <si>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</si>
  <si>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</si>
  <si>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</si>
  <si>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</si>
  <si>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</si>
  <si>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</si>
  <si>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</si>
  <si>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</si>
  <si>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</si>
  <si>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</si>
  <si>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</si>
  <si>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</si>
  <si>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</si>
  <si>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</si>
  <si>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</si>
  <si>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</si>
  <si>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</si>
  <si>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</si>
  <si>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</si>
  <si>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</si>
  <si>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</si>
  <si>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</si>
  <si>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</si>
  <si>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</si>
  <si>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</si>
  <si>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</si>
  <si>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</si>
  <si>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</si>
  <si>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</si>
  <si>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</si>
  <si>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</si>
  <si>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</si>
  <si>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</si>
  <si>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</si>
  <si>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</si>
  <si>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</si>
  <si>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</si>
  <si>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</si>
  <si>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</si>
  <si>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</si>
  <si>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</si>
  <si>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</si>
  <si>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</si>
  <si>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</si>
  <si>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</si>
  <si>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</si>
  <si>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</si>
  <si>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</si>
  <si>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</si>
  <si>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</si>
  <si>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</si>
  <si>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</si>
  <si>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</si>
  <si>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</si>
  <si>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</si>
  <si>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</si>
  <si>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</si>
  <si>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</si>
  <si>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</si>
  <si>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</si>
  <si>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</si>
  <si>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</si>
  <si>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</si>
  <si>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</si>
  <si>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</si>
  <si>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</si>
  <si>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</si>
  <si>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</si>
  <si>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</si>
  <si>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</si>
  <si>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</si>
  <si>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</si>
  <si>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</si>
  <si>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</si>
  <si>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</si>
  <si>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</si>
  <si>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</si>
  <si>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</si>
  <si>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</si>
  <si>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</si>
  <si>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</si>
  <si>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</si>
  <si>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</si>
  <si>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</si>
  <si>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</si>
  <si>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</si>
  <si>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</si>
  <si>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</si>
  <si>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</si>
  <si>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</si>
  <si>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</si>
  <si>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</si>
  <si>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</si>
  <si>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</si>
  <si>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</si>
  <si>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</si>
  <si>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</si>
  <si>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</si>
  <si>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</si>
  <si>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</si>
  <si>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</si>
  <si>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</si>
  <si>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</si>
  <si>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</si>
  <si>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</si>
  <si>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</si>
  <si>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</si>
  <si>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</si>
  <si>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</si>
  <si>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</si>
  <si>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</si>
  <si>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</si>
  <si>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</si>
  <si>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</si>
  <si>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</si>
  <si>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</si>
  <si>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</si>
  <si>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</si>
  <si>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</si>
  <si>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</si>
  <si>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</si>
  <si>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</si>
  <si>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</si>
  <si>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</si>
  <si>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</si>
  <si>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</si>
  <si>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</si>
  <si>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</si>
  <si>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</si>
  <si>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</si>
  <si>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</si>
  <si>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</si>
  <si>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</si>
  <si>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</si>
  <si>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</si>
  <si>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</si>
  <si>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</si>
  <si>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</si>
  <si>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</si>
  <si>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</si>
  <si>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</si>
  <si>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</si>
  <si>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</si>
  <si>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</si>
  <si>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</si>
  <si>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</si>
  <si>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</si>
  <si>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</si>
  <si>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</si>
  <si>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</si>
  <si>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</si>
  <si>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</si>
  <si>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</si>
  <si>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</si>
  <si>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</si>
  <si>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</si>
  <si>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</si>
  <si>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</si>
  <si>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</si>
  <si>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</si>
  <si>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</si>
  <si>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</si>
  <si>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</si>
  <si>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</si>
  <si>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</si>
  <si>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</si>
  <si>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</si>
  <si>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</si>
  <si>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</si>
  <si>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</si>
  <si>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</si>
  <si>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</si>
  <si>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</si>
  <si>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</si>
  <si>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</si>
  <si>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</si>
  <si>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</si>
  <si>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</si>
  <si>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</si>
  <si>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</si>
  <si>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</si>
  <si>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</si>
  <si>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</si>
  <si>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</si>
  <si>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</si>
  <si>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</si>
  <si>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</si>
  <si>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</si>
  <si>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</si>
  <si>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</si>
  <si>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</si>
  <si>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</si>
  <si>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</si>
  <si>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</si>
  <si>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</si>
  <si>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</si>
  <si>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</si>
  <si>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</si>
  <si>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</si>
  <si>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</si>
  <si>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</si>
  <si>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</si>
  <si>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</si>
  <si>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</si>
  <si>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</si>
  <si>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</si>
  <si>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</si>
  <si>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</si>
  <si>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</si>
  <si>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</si>
  <si>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</si>
  <si>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</si>
  <si>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</si>
  <si>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</si>
  <si>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</si>
  <si>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</si>
  <si>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</si>
  <si>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</si>
  <si>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</si>
  <si>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</si>
  <si>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</si>
  <si>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</si>
  <si>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</si>
  <si>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</si>
  <si>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</si>
  <si>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</si>
  <si>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</si>
  <si>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</si>
  <si>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</si>
  <si>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</si>
  <si>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</si>
  <si>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</si>
  <si>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</si>
  <si>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</si>
  <si>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</si>
  <si>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</si>
  <si>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</si>
  <si>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</si>
  <si>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</si>
  <si>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</si>
  <si>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</si>
  <si>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</si>
  <si>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</si>
  <si>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</si>
  <si>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</si>
  <si>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</si>
  <si>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</si>
  <si>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</si>
  <si>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</si>
  <si>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</si>
  <si>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</si>
  <si>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</si>
  <si>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</si>
  <si>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</si>
  <si>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</si>
  <si>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</si>
  <si>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</si>
  <si>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</si>
  <si>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</si>
  <si>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</si>
  <si>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</si>
  <si>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</si>
  <si>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</si>
  <si>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</si>
  <si>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</si>
  <si>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</si>
  <si>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</si>
  <si>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</si>
  <si>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</si>
  <si>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</si>
  <si>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</si>
  <si>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</si>
  <si>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</si>
  <si>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</si>
  <si>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</si>
  <si>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</si>
  <si>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</si>
  <si>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</si>
  <si>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</si>
  <si>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</si>
  <si>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</si>
  <si>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</si>
  <si>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</si>
  <si>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</si>
  <si>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</si>
  <si>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</si>
  <si>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</si>
  <si>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</si>
  <si>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</si>
  <si>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</si>
  <si>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</si>
  <si>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</si>
  <si>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</si>
  <si>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</si>
  <si>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</si>
  <si>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</si>
  <si>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</si>
  <si>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</si>
  <si>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</si>
  <si>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</si>
  <si>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</si>
  <si>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</si>
  <si>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</si>
  <si>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</si>
  <si>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</si>
  <si>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</si>
  <si>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</si>
  <si>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</si>
  <si>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</si>
  <si>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</si>
  <si>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</si>
  <si>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</si>
  <si>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</si>
  <si>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</si>
  <si>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</si>
  <si>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</si>
  <si>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</si>
  <si>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</si>
  <si>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</si>
  <si>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</si>
  <si>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</si>
  <si>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</si>
  <si>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</si>
  <si>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</si>
  <si>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</si>
  <si>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</si>
  <si>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</si>
  <si>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</si>
  <si>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</si>
  <si>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</si>
  <si>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</si>
  <si>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</si>
  <si>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</si>
  <si>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</si>
  <si>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</si>
  <si>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</si>
  <si>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</si>
  <si>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</si>
  <si>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</si>
  <si>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</si>
  <si>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</si>
  <si>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</si>
  <si>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</si>
  <si>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</si>
  <si>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</si>
  <si>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</si>
  <si>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</si>
  <si>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</si>
  <si>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</si>
  <si>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</si>
  <si>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</si>
  <si>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</si>
  <si>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</si>
  <si>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</si>
  <si>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</si>
  <si>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</si>
  <si>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</si>
  <si>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</si>
  <si>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</si>
  <si>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</si>
  <si>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</si>
  <si>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</si>
  <si>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</si>
  <si>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</si>
  <si>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</si>
  <si>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</si>
  <si>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</si>
  <si>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</si>
  <si>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</si>
  <si>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</si>
  <si>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</si>
  <si>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</si>
  <si>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</si>
  <si>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</si>
  <si>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</si>
  <si>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</si>
  <si>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</si>
  <si>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</si>
  <si>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</si>
  <si>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</si>
  <si>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</si>
  <si>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</si>
  <si>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</si>
  <si>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</si>
  <si>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</si>
  <si>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</si>
  <si>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</si>
  <si>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</si>
  <si>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</si>
  <si>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</si>
  <si>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</si>
  <si>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</si>
  <si>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</si>
  <si>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</si>
  <si>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</si>
  <si>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</si>
  <si>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</si>
  <si>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</si>
  <si>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</si>
  <si>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</si>
  <si>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</si>
  <si>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</si>
  <si>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</si>
  <si>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</si>
  <si>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</si>
  <si>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</si>
  <si>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</si>
  <si>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</si>
  <si>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</si>
  <si>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</si>
  <si>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</si>
  <si>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</si>
  <si>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</si>
  <si>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</si>
  <si>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</si>
  <si>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</si>
  <si>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</si>
  <si>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</si>
  <si>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</si>
  <si>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</si>
  <si>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</si>
  <si>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</si>
  <si>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</si>
  <si>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</si>
  <si>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</si>
  <si>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</si>
  <si>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</si>
  <si>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</si>
  <si>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</si>
  <si>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</si>
  <si>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</si>
  <si>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</si>
  <si>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</si>
  <si>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</si>
  <si>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</si>
  <si>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</si>
  <si>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</si>
  <si>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</si>
  <si>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</si>
  <si>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</si>
  <si>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</si>
  <si>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</si>
  <si>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</si>
  <si>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</si>
  <si>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</si>
  <si>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</si>
  <si>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</si>
  <si>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</si>
  <si>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</si>
  <si>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</si>
  <si>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</si>
  <si>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</si>
  <si>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</si>
  <si>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</si>
  <si>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</si>
  <si>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</si>
  <si>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</si>
  <si>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</si>
  <si>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</si>
  <si>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</si>
  <si>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</si>
  <si>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</si>
  <si>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</si>
  <si>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</si>
  <si>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</si>
  <si>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</si>
  <si>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</si>
  <si>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</si>
  <si>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</si>
  <si>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</si>
  <si>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</si>
  <si>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</si>
  <si>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</si>
  <si>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</si>
  <si>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</si>
  <si>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</si>
  <si>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</si>
  <si>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</si>
  <si>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</si>
  <si>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</si>
  <si>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</si>
  <si>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</si>
  <si>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</si>
  <si>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</si>
  <si>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</si>
  <si>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</si>
  <si>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</si>
  <si>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</si>
  <si>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</si>
  <si>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</si>
  <si>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</si>
  <si>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</si>
  <si>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</si>
  <si>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</si>
  <si>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</si>
  <si>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</si>
  <si>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</si>
  <si>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</si>
  <si>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</si>
  <si>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</si>
  <si>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</si>
  <si>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</si>
  <si>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</si>
  <si>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</si>
  <si>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</si>
  <si>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</si>
  <si>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</si>
  <si>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</si>
  <si>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</si>
  <si>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</si>
  <si>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</si>
  <si>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</si>
  <si>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</si>
  <si>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</si>
  <si>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</si>
  <si>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</si>
  <si>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</si>
  <si>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</si>
  <si>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</si>
  <si>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</si>
  <si>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</si>
  <si>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</si>
  <si>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</si>
  <si>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</si>
  <si>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</si>
  <si>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</si>
  <si>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</si>
  <si>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</si>
  <si>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</si>
  <si>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</si>
  <si>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</si>
  <si>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</si>
  <si>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</si>
  <si>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</si>
  <si>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</si>
  <si>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</si>
  <si>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</si>
  <si>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</si>
  <si>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</si>
  <si>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</si>
  <si>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</si>
  <si>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</si>
  <si>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</si>
  <si>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</si>
  <si>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</si>
  <si>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</si>
  <si>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</si>
  <si>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</si>
  <si>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</si>
  <si>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</si>
  <si>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</si>
  <si>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</si>
  <si>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</si>
  <si>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</si>
  <si>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</si>
  <si>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</si>
  <si>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</si>
  <si>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</si>
  <si>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</si>
  <si>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</si>
  <si>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</si>
  <si>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</si>
  <si>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</si>
  <si>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</si>
  <si>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</si>
  <si>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</si>
  <si>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</si>
  <si>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</si>
  <si>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</si>
  <si>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</si>
  <si>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</si>
  <si>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</si>
  <si>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</si>
  <si>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</si>
  <si>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</si>
  <si>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</si>
  <si>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</si>
  <si>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</si>
  <si>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</si>
  <si>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</si>
  <si>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</si>
  <si>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</si>
  <si>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</si>
  <si>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</si>
  <si>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</si>
  <si>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</si>
  <si>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</si>
  <si>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</si>
  <si>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</si>
  <si>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</si>
  <si>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</si>
  <si>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</si>
  <si>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</si>
  <si>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</si>
  <si>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</si>
  <si>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</si>
  <si>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</si>
  <si>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</si>
  <si>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</si>
  <si>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</si>
  <si>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</si>
  <si>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</si>
  <si>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</si>
  <si>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</si>
  <si>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</si>
  <si>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</si>
  <si>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</si>
  <si>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</si>
  <si>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</si>
  <si>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</si>
  <si>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</si>
  <si>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</si>
  <si>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</si>
  <si>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</si>
  <si>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</si>
  <si>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</si>
  <si>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</si>
  <si>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</si>
  <si>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</si>
  <si>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</si>
  <si>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</si>
  <si>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</si>
  <si>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</si>
  <si>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</si>
  <si>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</si>
  <si>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</si>
  <si>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</si>
  <si>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</si>
  <si>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</si>
  <si>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</si>
  <si>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</si>
  <si>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</si>
  <si>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</si>
  <si>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</si>
  <si>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</si>
  <si>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</si>
  <si>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</si>
  <si>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</si>
  <si>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</si>
  <si>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</si>
  <si>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</si>
  <si>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</si>
  <si>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</si>
  <si>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</si>
  <si>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</si>
  <si>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</si>
  <si>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</si>
  <si>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</si>
  <si>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</si>
  <si>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</si>
  <si>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</si>
  <si>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</si>
  <si>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</si>
  <si>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</si>
  <si>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</si>
  <si>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</si>
  <si>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</si>
  <si>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</si>
  <si>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</si>
  <si>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</si>
  <si>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</si>
  <si>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</si>
  <si>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</si>
  <si>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</si>
  <si>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</si>
  <si>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</si>
  <si>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</si>
  <si>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</si>
  <si>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</si>
  <si>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</si>
  <si>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</si>
  <si>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</si>
  <si>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</si>
  <si>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</si>
  <si>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</si>
  <si>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</si>
  <si>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</si>
  <si>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</si>
  <si>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</si>
  <si>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</si>
  <si>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</si>
  <si>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</si>
  <si>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</si>
  <si>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</si>
  <si>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</si>
  <si>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</si>
  <si>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</si>
  <si>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</si>
  <si>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</si>
  <si>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</si>
  <si>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</si>
  <si>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</si>
  <si>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</si>
  <si>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</si>
  <si>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</si>
  <si>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</si>
  <si>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</si>
  <si>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</si>
  <si>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</si>
  <si>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</si>
  <si>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</si>
  <si>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</si>
  <si>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</si>
  <si>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</si>
  <si>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</si>
  <si>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</si>
  <si>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</si>
  <si>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</si>
  <si>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</si>
  <si>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</si>
  <si>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</si>
  <si>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</si>
  <si>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</si>
  <si>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</si>
  <si>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</si>
  <si>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</si>
  <si>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</si>
  <si>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</si>
  <si>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</si>
  <si>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</si>
  <si>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</si>
  <si>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</si>
  <si>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</si>
  <si>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</si>
  <si>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</si>
  <si>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</si>
  <si>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</si>
  <si>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</si>
  <si>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</si>
  <si>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</si>
  <si>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</si>
  <si>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</si>
  <si>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</si>
  <si>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</si>
  <si>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</si>
  <si>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</si>
  <si>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</si>
  <si>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</si>
  <si>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</si>
  <si>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</si>
  <si>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</si>
  <si>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</si>
  <si>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</si>
  <si>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</si>
  <si>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</si>
  <si>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</si>
  <si>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</si>
  <si>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</si>
  <si>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</si>
  <si>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</si>
  <si>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</si>
  <si>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</si>
  <si>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</si>
  <si>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</si>
  <si>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</si>
  <si>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</si>
  <si>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</si>
  <si>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</si>
  <si>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</si>
  <si>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</si>
  <si>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</si>
  <si>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</si>
  <si>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</si>
  <si>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</si>
  <si>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</si>
  <si>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</si>
  <si>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</si>
  <si>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</si>
  <si>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</si>
  <si>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</si>
  <si>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</si>
  <si>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</si>
  <si>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</si>
  <si>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</si>
  <si>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</si>
  <si>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</si>
  <si>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</si>
  <si>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</si>
  <si>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</si>
  <si>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</si>
  <si>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</si>
  <si>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</si>
  <si>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</si>
  <si>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</si>
  <si>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</si>
  <si>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</si>
  <si>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</si>
  <si>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</si>
  <si>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</si>
  <si>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</si>
  <si>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</si>
  <si>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</si>
  <si>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</si>
  <si>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</si>
  <si>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</si>
  <si>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</si>
  <si>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</si>
  <si>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</si>
  <si>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</si>
  <si>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</si>
  <si>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</si>
  <si>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</si>
  <si>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</si>
  <si>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</si>
  <si>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</si>
  <si>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</si>
  <si>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</si>
  <si>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</si>
  <si>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</si>
  <si>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</si>
  <si>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</si>
  <si>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</si>
  <si>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</si>
  <si>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</si>
  <si>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</si>
  <si>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</si>
  <si>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</si>
  <si>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</si>
  <si>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</si>
  <si>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</si>
  <si>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</si>
  <si>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</si>
  <si>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</si>
  <si>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</si>
  <si>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</si>
  <si>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</si>
  <si>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</si>
  <si>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</si>
  <si>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</si>
  <si>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</si>
  <si>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</si>
  <si>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</si>
  <si>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</si>
  <si>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</si>
  <si>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</si>
  <si>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</si>
  <si>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</si>
  <si>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</si>
  <si>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</si>
  <si>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</si>
  <si>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</si>
  <si>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</si>
  <si>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</si>
  <si>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</si>
  <si>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</si>
  <si>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</si>
  <si>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</si>
  <si>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</si>
  <si>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</si>
  <si>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</si>
  <si>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</si>
  <si>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</si>
  <si>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</si>
  <si>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</si>
  <si>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</si>
  <si>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</si>
  <si>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</si>
  <si>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</si>
  <si>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</si>
  <si>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</si>
  <si>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</si>
  <si>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</si>
  <si>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</si>
  <si>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</si>
  <si>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</si>
  <si>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</si>
  <si>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</si>
  <si>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</si>
  <si>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</si>
  <si>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</si>
  <si>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</si>
  <si>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</si>
  <si>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</si>
  <si>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</si>
  <si>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</si>
  <si>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</si>
  <si>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</si>
  <si>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</si>
  <si>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</si>
  <si>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</si>
  <si>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</si>
  <si>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</si>
  <si>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</si>
  <si>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</si>
  <si>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</si>
  <si>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</si>
  <si>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</si>
  <si>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</si>
  <si>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</si>
  <si>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</si>
  <si>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</si>
  <si>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</si>
  <si>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</si>
  <si>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</si>
  <si>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</si>
  <si>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</si>
  <si>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</si>
  <si>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</si>
  <si>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</si>
  <si>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</si>
  <si>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</si>
  <si>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</si>
  <si>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</si>
  <si>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</si>
  <si>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</si>
  <si>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</si>
  <si>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</si>
  <si>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</si>
  <si>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</si>
  <si>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</si>
  <si>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</si>
  <si>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</si>
  <si>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</si>
  <si>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</si>
  <si>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</si>
  <si>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</si>
  <si>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</si>
  <si>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</si>
  <si>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</si>
  <si>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</si>
  <si>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</si>
  <si>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</si>
  <si>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</si>
  <si>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</si>
  <si>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</si>
  <si>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</si>
  <si>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</si>
  <si>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</si>
  <si>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</si>
  <si>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</si>
  <si>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</si>
  <si>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</si>
  <si>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</si>
  <si>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</si>
  <si>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</si>
  <si>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</si>
  <si>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</si>
  <si>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</si>
  <si>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</si>
  <si>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</si>
  <si>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</si>
  <si>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</si>
  <si>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</si>
  <si>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</si>
  <si>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</si>
  <si>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</si>
  <si>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</si>
  <si>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</si>
  <si>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</si>
  <si>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</si>
  <si>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</si>
  <si>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</si>
  <si>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</si>
  <si>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</si>
  <si>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</si>
  <si>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</si>
  <si>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</si>
  <si>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</si>
  <si>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</si>
  <si>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</si>
  <si>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</si>
  <si>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</si>
  <si>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</si>
  <si>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</si>
  <si>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</si>
  <si>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</si>
  <si>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</si>
  <si>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</si>
  <si>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</si>
  <si>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</si>
  <si>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</si>
  <si>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</si>
  <si>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</si>
  <si>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</si>
  <si>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</si>
  <si>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</si>
  <si>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</si>
  <si>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</si>
  <si>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</si>
  <si>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</si>
  <si>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</si>
  <si>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</si>
  <si>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</si>
  <si>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</si>
  <si>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</si>
  <si>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</si>
  <si>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</si>
  <si>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</si>
  <si>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</si>
  <si>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</si>
  <si>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</si>
  <si>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</si>
  <si>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</si>
  <si>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</si>
  <si>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</si>
  <si>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</si>
  <si>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</si>
  <si>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</si>
  <si>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</si>
  <si>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</si>
  <si>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</si>
  <si>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</si>
  <si>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</si>
  <si>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</si>
  <si>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</si>
  <si>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</si>
  <si>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</si>
  <si>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</si>
  <si>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</si>
  <si>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</si>
  <si>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</si>
  <si>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</si>
  <si>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</si>
  <si>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</si>
  <si>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</si>
  <si>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</si>
  <si>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</si>
  <si>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</si>
  <si>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</si>
  <si>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</si>
  <si>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</si>
  <si>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</si>
  <si>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</si>
  <si>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</si>
  <si>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</si>
  <si>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</si>
  <si>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</si>
  <si>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</si>
  <si>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</si>
  <si>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</si>
  <si>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</si>
  <si>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</si>
  <si>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</si>
  <si>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</si>
  <si>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</si>
  <si>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</si>
  <si>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</si>
  <si>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</si>
  <si>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</si>
  <si>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</si>
  <si>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</si>
  <si>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</si>
  <si>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</si>
  <si>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</si>
  <si>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</si>
  <si>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</si>
  <si>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</si>
  <si>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</si>
  <si>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</si>
  <si>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</si>
  <si>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</si>
  <si>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</si>
  <si>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</si>
  <si>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</si>
  <si>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</si>
  <si>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</si>
  <si>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</si>
  <si>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</si>
  <si>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</si>
  <si>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</si>
  <si>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</si>
  <si>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</si>
  <si>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</si>
  <si>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</si>
  <si>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</si>
  <si>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</si>
  <si>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</si>
  <si>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</si>
  <si>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</si>
  <si>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</si>
  <si>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</si>
  <si>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</si>
  <si>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</si>
  <si>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</si>
  <si>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</si>
  <si>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</si>
  <si>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</si>
  <si>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</si>
  <si>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</si>
  <si>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</si>
  <si>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</si>
  <si>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</si>
  <si>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</si>
  <si>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</si>
  <si>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</si>
  <si>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</si>
  <si>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</si>
  <si>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</si>
  <si>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</si>
  <si>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</si>
  <si>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</si>
  <si>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</si>
  <si>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</si>
  <si>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</si>
  <si>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</si>
  <si>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</si>
  <si>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</si>
  <si>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</si>
  <si>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</si>
  <si>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</si>
  <si>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</si>
  <si>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</si>
  <si>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</si>
  <si>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</si>
  <si>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</si>
  <si>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</si>
  <si>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</si>
  <si>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</si>
  <si>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</si>
  <si>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</si>
  <si>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</si>
  <si>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</si>
  <si>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</si>
  <si>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</si>
  <si>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</si>
  <si>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</si>
  <si>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</si>
  <si>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</si>
  <si>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</si>
  <si>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</si>
  <si>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</si>
  <si>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</si>
  <si>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</si>
  <si>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</si>
  <si>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</si>
  <si>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</si>
  <si>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</si>
  <si>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</si>
  <si>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</si>
  <si>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</si>
  <si>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</si>
  <si>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</si>
  <si>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</si>
  <si>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</si>
  <si>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</si>
  <si>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</si>
  <si>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</si>
  <si>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</si>
  <si>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</si>
  <si>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</si>
  <si>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</si>
  <si>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</si>
  <si>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</si>
  <si>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</si>
  <si>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</si>
  <si>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</si>
  <si>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</si>
  <si>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</si>
  <si>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</si>
  <si>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</si>
  <si>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</si>
  <si>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</si>
  <si>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</si>
  <si>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</si>
  <si>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</si>
  <si>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</si>
  <si>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</si>
  <si>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</si>
  <si>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</si>
  <si>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</si>
  <si>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</si>
  <si>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</si>
  <si>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</si>
  <si>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</si>
  <si>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</si>
  <si>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</si>
  <si>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</si>
  <si>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</si>
  <si>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</si>
  <si>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</si>
  <si>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</si>
  <si>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</si>
  <si>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</si>
  <si>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</si>
  <si>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</si>
  <si>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</si>
  <si>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</si>
  <si>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</si>
  <si>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</si>
  <si>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</si>
  <si>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</si>
  <si>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</si>
  <si>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</si>
  <si>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</si>
  <si>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</si>
  <si>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</si>
  <si>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</si>
  <si>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</si>
  <si>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</si>
  <si>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</si>
  <si>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</si>
  <si>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</si>
  <si>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</si>
  <si>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</si>
  <si>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</si>
  <si>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</si>
  <si>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</si>
  <si>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</si>
  <si>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</si>
  <si>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</si>
  <si>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</si>
  <si>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</si>
  <si>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</si>
  <si>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</si>
  <si>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</si>
  <si>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</si>
  <si>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</si>
  <si>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</si>
  <si>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</si>
  <si>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</si>
  <si>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</si>
  <si>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</si>
  <si>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</si>
  <si>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</si>
  <si>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</si>
  <si>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</si>
  <si>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</si>
  <si>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</si>
  <si>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</si>
  <si>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</si>
  <si>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</si>
  <si>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</si>
  <si>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</si>
  <si>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</si>
  <si>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</si>
  <si>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</si>
  <si>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</si>
  <si>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</si>
  <si>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</si>
  <si>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</si>
  <si>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</si>
  <si>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</si>
  <si>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</si>
  <si>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</si>
  <si>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</si>
  <si>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</si>
  <si>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</si>
  <si>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</si>
  <si>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</si>
  <si>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</si>
  <si>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</si>
  <si>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</si>
  <si>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</si>
  <si>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</si>
  <si>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</si>
  <si>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</si>
  <si>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</si>
  <si>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</si>
  <si>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</si>
  <si>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</si>
  <si>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</si>
  <si>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</si>
  <si>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</si>
  <si>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</si>
  <si>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</si>
  <si>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</si>
  <si>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</si>
  <si>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</si>
  <si>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</si>
  <si>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</si>
  <si>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</si>
  <si>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</si>
  <si>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</si>
  <si>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</si>
  <si>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</si>
  <si>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</si>
  <si>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</si>
  <si>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</si>
  <si>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</si>
  <si>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</si>
  <si>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</si>
  <si>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</si>
  <si>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</si>
  <si>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</si>
  <si>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</si>
  <si>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</si>
  <si>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</si>
  <si>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</si>
  <si>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</si>
  <si>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</si>
  <si>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</si>
  <si>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</si>
  <si>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</si>
  <si>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</si>
  <si>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</si>
  <si>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</si>
  <si>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</si>
  <si>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</si>
  <si>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</si>
  <si>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</si>
  <si>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</si>
  <si>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</si>
  <si>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</si>
  <si>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</si>
  <si>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</si>
  <si>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</si>
  <si>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</si>
  <si>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</si>
  <si>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</si>
  <si>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</si>
  <si>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</si>
  <si>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</si>
  <si>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</si>
  <si>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</si>
  <si>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</si>
  <si>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</si>
  <si>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</si>
  <si>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</si>
  <si>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</si>
  <si>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</si>
  <si>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</si>
  <si>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</si>
  <si>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</si>
  <si>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</si>
  <si>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</si>
  <si>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</si>
  <si>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</si>
  <si>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</si>
  <si>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</si>
  <si>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</si>
  <si>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</si>
  <si>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</si>
  <si>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</si>
  <si>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</si>
  <si>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</si>
  <si>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</si>
  <si>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</si>
  <si>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</si>
  <si>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</si>
  <si>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</si>
  <si>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</si>
  <si>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</si>
  <si>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</si>
  <si>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</si>
  <si>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</si>
  <si>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</si>
  <si>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</si>
  <si>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</si>
  <si>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</si>
  <si>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</si>
  <si>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</si>
  <si>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</si>
  <si>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</si>
  <si>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</si>
  <si>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</si>
  <si>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</si>
  <si>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</si>
  <si>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</si>
  <si>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</si>
  <si>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</si>
  <si>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</si>
  <si>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</si>
  <si>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</si>
  <si>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</si>
  <si>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</si>
  <si>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</si>
  <si>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</si>
  <si>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</si>
  <si>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</si>
  <si>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</si>
  <si>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</si>
  <si>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</si>
  <si>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</si>
  <si>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</si>
  <si>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</si>
  <si>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</si>
  <si>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</si>
  <si>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</si>
  <si>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</si>
  <si>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</si>
  <si>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</si>
  <si>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</si>
  <si>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</si>
  <si>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</si>
  <si>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</si>
  <si>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</si>
  <si>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</si>
  <si>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</si>
  <si>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</si>
  <si>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</si>
  <si>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</si>
  <si>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</si>
  <si>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</si>
  <si>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</si>
  <si>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</si>
  <si>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</si>
  <si>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</si>
  <si>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</si>
  <si>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</si>
  <si>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</si>
  <si>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</si>
  <si>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</si>
  <si>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</si>
  <si>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</si>
  <si>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</si>
  <si>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</si>
  <si>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</si>
  <si>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</si>
  <si>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</si>
  <si>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</si>
  <si>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</si>
  <si>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</si>
  <si>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</si>
  <si>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</si>
  <si>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</si>
  <si>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</si>
  <si>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</si>
  <si>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</si>
  <si>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</si>
  <si>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</si>
  <si>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</si>
  <si>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</si>
  <si>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</si>
  <si>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</si>
  <si>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</si>
  <si>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</si>
  <si>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</si>
  <si>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</si>
  <si>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</si>
  <si>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</si>
  <si>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</si>
  <si>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</si>
  <si>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</si>
  <si>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</si>
  <si>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</si>
  <si>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</si>
  <si>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</si>
  <si>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</si>
  <si>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</si>
  <si>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</si>
  <si>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</si>
  <si>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</si>
  <si>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</si>
  <si>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</si>
  <si>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</si>
  <si>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</si>
  <si>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</si>
  <si>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</si>
  <si>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</si>
  <si>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</si>
  <si>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</si>
  <si>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</si>
  <si>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</si>
  <si>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</si>
  <si>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</si>
  <si>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</si>
  <si>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</si>
  <si>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</si>
  <si>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</si>
  <si>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</si>
  <si>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</si>
  <si>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</si>
  <si>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</si>
  <si>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</si>
  <si>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</si>
  <si>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</si>
  <si>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</si>
  <si>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</si>
  <si>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</si>
  <si>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</si>
  <si>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</si>
  <si>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</si>
  <si>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</si>
  <si>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</si>
  <si>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</si>
  <si>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</si>
  <si>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</si>
  <si>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</si>
  <si>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</si>
  <si>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</si>
  <si>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</si>
  <si>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</si>
  <si>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</si>
  <si>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</si>
  <si>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</si>
  <si>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</si>
  <si>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</si>
  <si>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</si>
  <si>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</si>
  <si>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</si>
  <si>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</si>
  <si>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</si>
  <si>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</si>
  <si>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</si>
  <si>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</si>
  <si>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</si>
  <si>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</si>
  <si>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</si>
  <si>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</si>
  <si>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</si>
  <si>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</si>
  <si>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</si>
  <si>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</si>
  <si>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</si>
  <si>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</si>
  <si>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</si>
  <si>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</si>
  <si>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</si>
  <si>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</si>
  <si>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</si>
  <si>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</si>
  <si>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</si>
  <si>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</si>
  <si>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</si>
  <si>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</si>
  <si>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</si>
  <si>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</si>
  <si>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</si>
  <si>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</si>
  <si>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</si>
  <si>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</si>
  <si>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</si>
  <si>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</si>
  <si>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</si>
  <si>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</si>
  <si>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</si>
  <si>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</si>
  <si>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</si>
  <si>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</si>
  <si>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</si>
  <si>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</si>
  <si>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</si>
  <si>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</si>
  <si>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</si>
  <si>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</si>
  <si>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</si>
  <si>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</si>
  <si>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</si>
  <si>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</si>
  <si>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</si>
  <si>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</si>
  <si>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</si>
  <si>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</si>
  <si>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</si>
  <si>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</si>
  <si>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</si>
  <si>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</si>
  <si>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</si>
  <si>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</si>
  <si>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</si>
  <si>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</si>
  <si>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</si>
  <si>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</si>
  <si>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</si>
  <si>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</si>
  <si>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</si>
  <si>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</si>
  <si>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</si>
  <si>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</si>
  <si>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</si>
  <si>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</si>
  <si>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</si>
  <si>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</si>
  <si>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</si>
  <si>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</si>
  <si>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</si>
  <si>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</si>
  <si>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</si>
  <si>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</si>
  <si>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</si>
  <si>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</si>
  <si>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</si>
  <si>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</si>
  <si>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</si>
  <si>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</si>
  <si>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</si>
  <si>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</si>
  <si>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</si>
  <si>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</si>
  <si>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</si>
  <si>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</si>
  <si>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</si>
  <si>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</si>
  <si>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</si>
  <si>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</si>
  <si>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</si>
  <si>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</si>
  <si>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</si>
  <si>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</si>
  <si>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</si>
  <si>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</si>
  <si>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</si>
  <si>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</si>
  <si>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</si>
  <si>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</si>
  <si>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</si>
  <si>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</si>
  <si>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</si>
  <si>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</si>
  <si>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</si>
  <si>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</si>
  <si>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</si>
  <si>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</si>
  <si>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</si>
  <si>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</si>
  <si>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</si>
  <si>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</si>
  <si>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</si>
  <si>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</si>
  <si>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</si>
  <si>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</si>
  <si>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</si>
  <si>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</si>
  <si>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</si>
  <si>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</si>
  <si>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</si>
  <si>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</si>
  <si>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</si>
  <si>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</si>
  <si>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</si>
  <si>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</si>
  <si>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</si>
  <si>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</si>
  <si>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</si>
  <si>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</si>
  <si>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</si>
  <si>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</si>
  <si>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</si>
  <si>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</si>
  <si>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</si>
  <si>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</si>
  <si>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</si>
  <si>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</si>
  <si>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</si>
  <si>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</si>
  <si>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</si>
  <si>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</si>
  <si>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</si>
  <si>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</si>
  <si>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</si>
  <si>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</si>
  <si>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</si>
  <si>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</si>
  <si>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</si>
  <si>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</si>
  <si>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</si>
  <si>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</si>
  <si>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</si>
  <si>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</si>
  <si>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</si>
  <si>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</si>
  <si>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</si>
  <si>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</si>
  <si>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</si>
  <si>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</si>
  <si>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</si>
  <si>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</si>
  <si>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</si>
  <si>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</si>
  <si>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</si>
  <si>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</si>
  <si>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</si>
  <si>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</si>
  <si>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</si>
  <si>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</si>
  <si>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</si>
  <si>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</si>
  <si>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</si>
  <si>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</si>
  <si>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</si>
  <si>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</si>
  <si>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</si>
  <si>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</si>
  <si>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</si>
  <si>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</si>
  <si>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</si>
  <si>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</si>
  <si>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</si>
  <si>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</si>
  <si>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</si>
  <si>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</si>
  <si>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</si>
  <si>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</si>
  <si>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</si>
  <si>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</si>
  <si>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</si>
  <si>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</si>
  <si>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</si>
  <si>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</si>
  <si>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</si>
  <si>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</si>
  <si>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</si>
  <si>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</si>
  <si>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</si>
  <si>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</si>
  <si>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</si>
  <si>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</si>
  <si>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</si>
  <si>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</si>
  <si>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</si>
  <si>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</si>
  <si>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</si>
  <si>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</si>
  <si>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</si>
  <si>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</si>
  <si>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</si>
  <si>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</si>
  <si>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</si>
  <si>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</si>
  <si>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</si>
  <si>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</si>
  <si>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</si>
  <si>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</si>
  <si>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</si>
  <si>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</si>
  <si>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</si>
  <si>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</si>
  <si>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</si>
  <si>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</si>
  <si>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</si>
  <si>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</si>
  <si>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</si>
  <si>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</si>
  <si>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</si>
  <si>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</si>
  <si>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</si>
  <si>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</si>
  <si>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</si>
  <si>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</si>
  <si>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</si>
  <si>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</si>
  <si>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</si>
  <si>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</si>
  <si>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</si>
  <si>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</si>
  <si>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</si>
  <si>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</si>
  <si>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</si>
  <si>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</si>
  <si>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</si>
  <si>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</si>
  <si>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</si>
  <si>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</si>
  <si>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</si>
  <si>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</si>
  <si>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</si>
  <si>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</si>
  <si>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</si>
  <si>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</si>
  <si>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</si>
  <si>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</si>
  <si>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</si>
  <si>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</si>
  <si>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</si>
  <si>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</si>
  <si>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</si>
  <si>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</si>
  <si>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</si>
  <si>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</si>
  <si>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</si>
  <si>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</si>
  <si>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</si>
  <si>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</si>
  <si>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</si>
  <si>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</si>
  <si>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</si>
  <si>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</si>
  <si>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</si>
  <si>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</si>
  <si>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</si>
  <si>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</si>
  <si>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</si>
  <si>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</si>
  <si>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</si>
  <si>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</si>
  <si>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</si>
  <si>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</si>
  <si>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</si>
  <si>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</si>
  <si>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</si>
  <si>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</si>
  <si>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</si>
  <si>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</si>
  <si>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</si>
  <si>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</si>
  <si>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</si>
  <si>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</si>
  <si>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</si>
  <si>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</si>
  <si>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</si>
  <si>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</si>
  <si>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</si>
  <si>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</si>
  <si>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</si>
  <si>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</si>
  <si>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</si>
  <si>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</si>
  <si>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</si>
  <si>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</si>
  <si>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</si>
  <si>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</si>
  <si>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</si>
  <si>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</si>
  <si>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</si>
  <si>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</si>
  <si>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</si>
  <si>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</si>
  <si>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</si>
  <si>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</si>
  <si>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</si>
  <si>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</si>
  <si>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</si>
  <si>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</si>
  <si>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</si>
  <si>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</si>
  <si>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</si>
  <si>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</si>
  <si>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</si>
  <si>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</si>
  <si>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</si>
  <si>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</si>
  <si>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</si>
  <si>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</si>
  <si>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</si>
  <si>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</si>
  <si>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</si>
  <si>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</si>
  <si>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</si>
  <si>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</si>
  <si>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</si>
  <si>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</si>
  <si>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</si>
  <si>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</si>
  <si>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</si>
  <si>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</si>
  <si>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</si>
  <si>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</si>
  <si>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</si>
  <si>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</si>
  <si>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</si>
  <si>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</si>
  <si>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</si>
  <si>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</si>
  <si>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</si>
  <si>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</si>
  <si>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</si>
  <si>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</si>
  <si>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</si>
  <si>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</si>
  <si>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</si>
  <si>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</si>
  <si>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</si>
  <si>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</si>
  <si>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</si>
  <si>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</si>
  <si>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</si>
  <si>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</si>
  <si>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</si>
  <si>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</si>
  <si>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</si>
  <si>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</si>
  <si>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</si>
  <si>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</si>
  <si>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</si>
  <si>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</si>
  <si>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</si>
  <si>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</si>
  <si>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</si>
  <si>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</si>
  <si>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</si>
  <si>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</si>
  <si>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</si>
  <si>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</si>
  <si>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</si>
  <si>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</si>
  <si>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</si>
  <si>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</si>
  <si>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</si>
  <si>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</si>
  <si>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</si>
  <si>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</si>
  <si>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</si>
  <si>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</si>
  <si>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</si>
  <si>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</si>
  <si>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</si>
  <si>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</si>
  <si>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</si>
  <si>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</si>
  <si>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</si>
  <si>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</si>
  <si>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</si>
  <si>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</si>
  <si>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</si>
  <si>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</si>
  <si>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</si>
  <si>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</si>
  <si>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</si>
  <si>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</si>
  <si>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</si>
  <si>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</si>
  <si>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</si>
  <si>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</si>
  <si>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</si>
  <si>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</si>
  <si>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</si>
  <si>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</si>
  <si>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</si>
  <si>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</si>
  <si>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</si>
  <si>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</si>
  <si>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</si>
  <si>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</si>
  <si>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</si>
  <si>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</si>
  <si>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</si>
  <si>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</si>
  <si>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</si>
  <si>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</si>
  <si>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</si>
  <si>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</si>
  <si>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</si>
  <si>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</si>
  <si>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</si>
  <si>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</si>
  <si>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</si>
  <si>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</si>
  <si>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</si>
  <si>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</si>
  <si>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</si>
  <si>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</si>
  <si>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</si>
  <si>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</si>
  <si>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</si>
  <si>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</si>
  <si>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</si>
  <si>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</si>
  <si>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</si>
  <si>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</si>
  <si>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</si>
  <si>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</si>
  <si>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</si>
  <si>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</si>
  <si>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</si>
  <si>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</si>
  <si>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</si>
  <si>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</si>
  <si>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</si>
  <si>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</si>
  <si>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</si>
  <si>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</si>
  <si>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</si>
  <si>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</si>
  <si>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</si>
  <si>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</si>
  <si>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</si>
  <si>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</si>
  <si>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</si>
  <si>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</si>
  <si>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</si>
  <si>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</si>
  <si>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</si>
  <si>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</si>
  <si>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</si>
  <si>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</si>
  <si>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</si>
  <si>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</si>
  <si>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</si>
  <si>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</si>
  <si>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</si>
  <si>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</si>
  <si>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</si>
  <si>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</si>
  <si>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</si>
  <si>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</si>
  <si>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</si>
  <si>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</si>
  <si>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</si>
  <si>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</si>
  <si>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</si>
  <si>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</si>
  <si>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</si>
  <si>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</si>
  <si>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</si>
  <si>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</si>
  <si>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</si>
  <si>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</si>
  <si>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</si>
  <si>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</si>
  <si>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</si>
  <si>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</si>
  <si>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</si>
  <si>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</si>
  <si>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</si>
  <si>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</si>
  <si>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</si>
  <si>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</si>
  <si>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</si>
  <si>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</si>
  <si>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</si>
  <si>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</si>
  <si>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</si>
  <si>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</si>
  <si>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</si>
  <si>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</si>
  <si>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</si>
  <si>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</si>
  <si>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</si>
  <si>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</si>
  <si>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</si>
  <si>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</si>
  <si>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</si>
  <si>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</si>
  <si>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</si>
  <si>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</si>
  <si>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</si>
  <si>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</si>
  <si>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</si>
  <si>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</si>
  <si>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</si>
  <si>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</si>
  <si>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</si>
  <si>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</si>
  <si>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</si>
  <si>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</si>
  <si>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</si>
  <si>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</si>
  <si>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</si>
  <si>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</si>
  <si>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</si>
  <si>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</si>
  <si>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</si>
  <si>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</si>
  <si>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</si>
  <si>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</si>
  <si>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</si>
  <si>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</si>
  <si>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</si>
  <si>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</si>
  <si>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</si>
  <si>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</si>
  <si>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</si>
  <si>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</si>
  <si>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</si>
  <si>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</si>
  <si>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</si>
  <si>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</si>
  <si>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</si>
  <si>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</si>
  <si>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</si>
  <si>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</si>
  <si>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</si>
  <si>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</si>
  <si>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</si>
  <si>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</si>
  <si>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</si>
  <si>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</si>
  <si>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</si>
  <si>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</si>
  <si>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</si>
  <si>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</si>
  <si>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</si>
  <si>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</si>
  <si>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</si>
  <si>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</si>
  <si>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</si>
  <si>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</si>
  <si>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</si>
  <si>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</si>
  <si>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</si>
  <si>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</si>
  <si>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</si>
  <si>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</si>
  <si>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</si>
  <si>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</si>
  <si>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</si>
  <si>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</si>
  <si>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</si>
  <si>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</si>
  <si>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</si>
  <si>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</si>
  <si>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</si>
  <si>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</si>
  <si>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</si>
  <si>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</si>
  <si>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</si>
  <si>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</si>
  <si>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</si>
  <si>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</si>
  <si>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</si>
  <si>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</si>
  <si>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</si>
  <si>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</si>
  <si>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</si>
  <si>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</si>
  <si>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</si>
  <si>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</si>
  <si>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</si>
  <si>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</si>
  <si>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</si>
  <si>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</si>
  <si>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</si>
  <si>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</si>
  <si>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</si>
  <si>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</si>
  <si>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</si>
  <si>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</si>
  <si>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</si>
  <si>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</si>
  <si>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</si>
  <si>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</si>
  <si>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</si>
  <si>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</si>
  <si>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</si>
  <si>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</si>
  <si>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</si>
  <si>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</si>
  <si>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</si>
  <si>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</si>
  <si>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</si>
  <si>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</si>
  <si>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</si>
  <si>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</si>
  <si>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</si>
  <si>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</si>
  <si>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</si>
  <si>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</si>
  <si>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</si>
  <si>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</si>
  <si>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</si>
  <si>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</si>
  <si>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</si>
  <si>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</si>
  <si>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</si>
  <si>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</si>
  <si>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</si>
  <si>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</si>
  <si>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</si>
  <si>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</si>
  <si>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</si>
  <si>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</si>
  <si>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</si>
  <si>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</si>
  <si>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</si>
  <si>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</si>
  <si>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</si>
  <si>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</si>
  <si>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</si>
  <si>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</si>
  <si>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</si>
  <si>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</si>
  <si>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</si>
  <si>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</si>
  <si>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</si>
  <si>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</si>
  <si>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</si>
  <si>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</si>
  <si>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</si>
  <si>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</si>
  <si>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</si>
  <si>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</si>
  <si>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</si>
  <si>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</si>
  <si>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</si>
  <si>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</si>
  <si>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</si>
  <si>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</si>
  <si>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</si>
  <si>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</si>
  <si>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</si>
  <si>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</si>
  <si>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</si>
  <si>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</si>
  <si>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</si>
  <si>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</si>
  <si>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</si>
  <si>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</si>
  <si>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</si>
  <si>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</si>
  <si>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</si>
  <si>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</si>
  <si>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</si>
  <si>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</si>
  <si>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</si>
  <si>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</si>
  <si>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</si>
  <si>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</si>
  <si>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</si>
  <si>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</si>
  <si>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</si>
  <si>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</si>
  <si>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</si>
  <si>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</si>
  <si>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</si>
  <si>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</si>
  <si>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</si>
  <si>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</si>
  <si>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</si>
  <si>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</si>
  <si>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</si>
  <si>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</si>
  <si>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</si>
  <si>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</si>
  <si>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</si>
  <si>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</si>
  <si>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</si>
  <si>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</si>
  <si>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</si>
  <si>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</si>
  <si>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</si>
  <si>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</si>
  <si>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</si>
  <si>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</si>
  <si>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</si>
  <si>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</si>
  <si>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</si>
  <si>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</si>
  <si>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</si>
  <si>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</si>
  <si>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</si>
  <si>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</si>
  <si>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</si>
  <si>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</si>
  <si>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</si>
  <si>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</si>
  <si>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</si>
  <si>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</si>
  <si>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</si>
  <si>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</si>
  <si>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</si>
  <si>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</si>
  <si>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</si>
  <si>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</si>
  <si>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</si>
  <si>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</si>
  <si>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</si>
  <si>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</si>
  <si>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</si>
  <si>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</si>
  <si>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</si>
  <si>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</si>
  <si>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</si>
  <si>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</si>
  <si>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</si>
  <si>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</si>
  <si>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</si>
  <si>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</si>
  <si>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</si>
  <si>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</si>
  <si>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</si>
  <si>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</si>
  <si>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</si>
  <si>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</si>
  <si>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</si>
  <si>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</si>
  <si>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</si>
  <si>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</si>
  <si>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</si>
  <si>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</si>
  <si>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</si>
  <si>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</si>
  <si>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</si>
  <si>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</si>
  <si>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</si>
  <si>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</si>
  <si>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</si>
  <si>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</si>
  <si>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</si>
  <si>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</si>
  <si>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</si>
  <si>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</si>
  <si>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</si>
  <si>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</si>
  <si>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</si>
  <si>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</si>
  <si>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</si>
  <si>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</si>
  <si>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</si>
  <si>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</si>
  <si>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</si>
  <si>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</si>
  <si>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</si>
  <si>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</si>
  <si>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</si>
  <si>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</si>
  <si>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</si>
  <si>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</si>
  <si>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</si>
  <si>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</si>
  <si>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</si>
  <si>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</si>
  <si>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</si>
  <si>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</si>
  <si>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</si>
  <si>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</si>
  <si>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</si>
  <si>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</si>
  <si>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</si>
  <si>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</si>
  <si>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</si>
  <si>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</si>
  <si>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</si>
  <si>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</si>
  <si>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</si>
  <si>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</si>
  <si>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</si>
  <si>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</si>
  <si>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</si>
  <si>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</si>
  <si>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</si>
  <si>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</si>
  <si>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</si>
  <si>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</si>
  <si>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</si>
  <si>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</si>
  <si>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</si>
  <si>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</si>
  <si>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</si>
  <si>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</si>
  <si>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</si>
  <si>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</si>
  <si>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</si>
  <si>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</si>
  <si>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</si>
  <si>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</si>
  <si>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</si>
  <si>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</si>
  <si>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</si>
  <si>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</si>
  <si>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</si>
  <si>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</si>
  <si>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</si>
  <si>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</si>
  <si>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</si>
  <si>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</si>
  <si>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</si>
  <si>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</si>
  <si>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</si>
  <si>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</si>
  <si>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</si>
  <si>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</si>
  <si>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</si>
  <si>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</si>
  <si>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</si>
  <si>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</si>
  <si>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</si>
  <si>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</si>
  <si>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</si>
  <si>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</si>
  <si>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</si>
  <si>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</si>
  <si>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</si>
  <si>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</si>
  <si>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</si>
  <si>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</si>
  <si>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</si>
  <si>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</si>
  <si>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</si>
  <si>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</si>
  <si>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</si>
  <si>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</si>
  <si>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</si>
  <si>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</si>
  <si>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</si>
  <si>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</si>
  <si>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</si>
  <si>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</si>
  <si>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</si>
  <si>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</si>
  <si>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</si>
  <si>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</si>
  <si>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</si>
  <si>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</si>
  <si>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</si>
  <si>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</si>
  <si>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</si>
  <si>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</si>
  <si>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</si>
  <si>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</si>
  <si>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</si>
  <si>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</si>
  <si>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</si>
  <si>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</si>
  <si>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</si>
  <si>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</si>
  <si>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</si>
  <si>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</si>
  <si>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</si>
  <si>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</si>
  <si>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</si>
  <si>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</si>
  <si>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</si>
  <si>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</si>
  <si>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</si>
  <si>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</si>
  <si>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</si>
  <si>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</si>
  <si>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</si>
  <si>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</si>
  <si>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</si>
  <si>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</si>
  <si>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</si>
  <si>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</si>
  <si>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</si>
  <si>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</si>
  <si>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</si>
  <si>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</si>
  <si>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</si>
  <si>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</si>
  <si>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</si>
  <si>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</si>
  <si>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</si>
  <si>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</si>
  <si>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</si>
  <si>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</si>
  <si>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</si>
  <si>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</si>
  <si>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</si>
  <si>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</si>
  <si>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</si>
  <si>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</si>
  <si>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</si>
  <si>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</si>
  <si>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</si>
  <si>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</si>
  <si>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</si>
  <si>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</si>
  <si>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</si>
  <si>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</si>
  <si>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</si>
  <si>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</si>
  <si>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</si>
  <si>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</si>
  <si>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</si>
  <si>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</si>
  <si>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</si>
  <si>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</si>
  <si>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</si>
  <si>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</si>
  <si>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</si>
  <si>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</si>
  <si>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</si>
  <si>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</si>
  <si>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</si>
  <si>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</si>
  <si>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</si>
  <si>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</si>
  <si>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</si>
  <si>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</si>
  <si>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</si>
  <si>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</si>
  <si>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</si>
  <si>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</si>
  <si>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</si>
  <si>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</si>
  <si>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</si>
  <si>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</si>
  <si>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</si>
  <si>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</si>
  <si>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</si>
  <si>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</si>
  <si>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</si>
  <si>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</si>
  <si>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</si>
  <si>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</si>
  <si>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</si>
  <si>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</si>
  <si>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</si>
  <si>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</si>
  <si>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</si>
  <si>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</si>
  <si>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</si>
  <si>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</si>
  <si>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</si>
  <si>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</si>
  <si>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</si>
  <si>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</si>
  <si>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</si>
  <si>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</si>
  <si>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</si>
  <si>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</si>
  <si>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</si>
  <si>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</si>
  <si>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</si>
  <si>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</si>
  <si>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</si>
  <si>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</si>
  <si>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</si>
  <si>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</si>
  <si>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</si>
  <si>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</si>
  <si>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</si>
  <si>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</si>
  <si>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</si>
  <si>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</si>
  <si>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</si>
  <si>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</si>
  <si>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</si>
  <si>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</si>
  <si>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</si>
  <si>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</si>
  <si>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</si>
  <si>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</si>
  <si>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</si>
  <si>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</si>
  <si>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</si>
  <si>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</si>
  <si>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</si>
  <si>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</si>
  <si>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</si>
  <si>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</si>
  <si>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</si>
  <si>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</si>
  <si>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</si>
  <si>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</si>
  <si>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</si>
  <si>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</si>
  <si>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</si>
  <si>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</si>
  <si>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</si>
  <si>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</si>
  <si>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</si>
  <si>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</si>
  <si>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</si>
  <si>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</si>
  <si>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</si>
  <si>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</si>
  <si>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</si>
  <si>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</si>
  <si>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</si>
  <si>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</si>
  <si>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</si>
  <si>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</si>
  <si>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</si>
  <si>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</si>
  <si>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</si>
  <si>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</si>
  <si>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</si>
  <si>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</si>
  <si>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</si>
  <si>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</si>
  <si>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</si>
  <si>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</si>
  <si>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</si>
  <si>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</si>
  <si>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</si>
  <si>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</si>
  <si>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</si>
  <si>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</si>
  <si>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</si>
  <si>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</si>
  <si>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</si>
  <si>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</si>
  <si>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</si>
  <si>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</si>
  <si>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</si>
  <si>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</si>
  <si>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</si>
  <si>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</si>
  <si>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</si>
  <si>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</si>
  <si>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</si>
  <si>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</si>
  <si>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</si>
  <si>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</si>
  <si>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</si>
  <si>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</si>
  <si>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</si>
  <si>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</si>
  <si>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</si>
  <si>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</si>
  <si>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</si>
  <si>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</si>
  <si>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</si>
  <si>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</si>
  <si>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</si>
  <si>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</si>
  <si>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</si>
  <si>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</si>
  <si>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</si>
  <si>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</si>
  <si>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</si>
  <si>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</si>
  <si>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</si>
  <si>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</si>
  <si>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</si>
  <si>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</si>
  <si>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</si>
  <si>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</si>
  <si>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</si>
  <si>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</si>
  <si>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</si>
  <si>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</si>
  <si>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</si>
  <si>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</si>
  <si>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</si>
  <si>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</si>
  <si>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</si>
  <si>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</si>
  <si>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</si>
  <si>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</si>
  <si>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</si>
  <si>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</si>
  <si>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</si>
  <si>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</si>
  <si>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</si>
  <si>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</si>
  <si>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</si>
  <si>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</si>
  <si>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</si>
  <si>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</si>
  <si>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</si>
  <si>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</si>
  <si>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</si>
  <si>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</si>
  <si>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</si>
  <si>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</si>
  <si>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</si>
  <si>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</si>
  <si>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</si>
  <si>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</si>
  <si>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</si>
  <si>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</si>
  <si>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</si>
  <si>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</si>
  <si>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</si>
  <si>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</si>
  <si>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</si>
  <si>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</si>
  <si>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</si>
  <si>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</si>
  <si>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</si>
  <si>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</si>
  <si>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</si>
  <si>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</si>
  <si>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</si>
  <si>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</si>
  <si>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</si>
  <si>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</si>
  <si>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</si>
  <si>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</si>
  <si>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</si>
  <si>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</si>
  <si>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</si>
  <si>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</si>
  <si>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</si>
  <si>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</si>
  <si>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</si>
  <si>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</si>
  <si>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</si>
  <si>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</si>
  <si>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</si>
  <si>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</si>
  <si>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</si>
  <si>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</si>
  <si>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</si>
  <si>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</si>
  <si>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</si>
  <si>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</si>
  <si>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</si>
  <si>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</si>
  <si>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</si>
  <si>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</si>
  <si>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</si>
  <si>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</si>
  <si>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</si>
  <si>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</si>
  <si>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</si>
  <si>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</si>
  <si>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</si>
  <si>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</si>
  <si>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</si>
  <si>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</si>
  <si>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</si>
  <si>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</si>
  <si>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</si>
  <si>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</si>
  <si>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</si>
  <si>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</si>
  <si>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</si>
  <si>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</si>
  <si>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</si>
  <si>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</si>
  <si>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</si>
  <si>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</si>
  <si>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</si>
  <si>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</si>
  <si>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</si>
  <si>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</si>
  <si>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</si>
  <si>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</si>
  <si>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</si>
  <si>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</si>
  <si>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</si>
  <si>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</si>
  <si>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</si>
  <si>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</si>
  <si>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</si>
  <si>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</si>
  <si>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</si>
  <si>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</si>
  <si>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</si>
  <si>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</si>
  <si>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</si>
  <si>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</si>
  <si>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</si>
  <si>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</si>
  <si>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</si>
  <si>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</si>
  <si>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</si>
  <si>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</si>
  <si>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</si>
  <si>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</si>
  <si>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</si>
  <si>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</si>
  <si>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</si>
  <si>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</si>
  <si>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</si>
  <si>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</si>
  <si>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</si>
  <si>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</si>
  <si>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</si>
  <si>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</si>
  <si>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</si>
  <si>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</si>
  <si>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</si>
  <si>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</si>
  <si>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</si>
  <si>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</si>
  <si>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</si>
  <si>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</si>
  <si>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</si>
  <si>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</si>
  <si>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</si>
  <si>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</si>
  <si>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</si>
  <si>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</si>
  <si>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</si>
  <si>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</si>
  <si>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</si>
  <si>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</si>
  <si>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</si>
  <si>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</si>
  <si>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</si>
  <si>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</si>
  <si>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</si>
  <si>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</si>
  <si>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</si>
  <si>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</si>
  <si>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</si>
  <si>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</si>
  <si>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</si>
  <si>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</si>
  <si>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</si>
  <si>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</si>
  <si>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</si>
  <si>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</si>
  <si>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</si>
  <si>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</si>
  <si>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</si>
  <si>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</si>
  <si>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</si>
  <si>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</si>
  <si>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</si>
  <si>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</si>
  <si>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</si>
  <si>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</si>
  <si>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</si>
  <si>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</si>
  <si>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</si>
  <si>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</si>
  <si>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</si>
  <si>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</si>
  <si>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</si>
  <si>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</si>
  <si>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</si>
  <si>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</si>
  <si>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</si>
  <si>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</si>
  <si>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</si>
  <si>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</si>
  <si>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</si>
  <si>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</si>
  <si>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</si>
  <si>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</si>
  <si>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</si>
  <si>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</si>
  <si>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</si>
  <si>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</si>
  <si>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</si>
  <si>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</si>
  <si>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</si>
  <si>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</si>
  <si>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</si>
  <si>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</si>
  <si>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</si>
  <si>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</si>
  <si>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</si>
  <si>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</si>
  <si>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</si>
  <si>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</si>
  <si>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</si>
  <si>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</si>
  <si>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</si>
  <si>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</si>
  <si>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</si>
  <si>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</si>
  <si>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</si>
  <si>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</si>
  <si>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</si>
  <si>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</si>
  <si>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</si>
  <si>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</si>
  <si>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</si>
  <si>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</si>
  <si>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</si>
  <si>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</si>
  <si>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</si>
  <si>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</si>
  <si>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</si>
  <si>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</si>
  <si>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</si>
  <si>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</si>
  <si>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</si>
  <si>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</si>
  <si>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</si>
  <si>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</si>
  <si>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</si>
  <si>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</si>
  <si>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</si>
  <si>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</si>
  <si>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</si>
  <si>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</si>
  <si>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</si>
  <si>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</si>
  <si>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</si>
  <si>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</si>
  <si>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</si>
  <si>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</si>
  <si>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</si>
  <si>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</si>
  <si>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</si>
  <si>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</si>
  <si>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</si>
  <si>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</si>
  <si>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</si>
  <si>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</si>
  <si>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</si>
  <si>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</si>
  <si>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</si>
  <si>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</si>
  <si>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</si>
  <si>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</si>
  <si>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</si>
  <si>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</si>
  <si>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</si>
  <si>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</si>
  <si>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</si>
  <si>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</si>
  <si>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</si>
  <si>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</si>
  <si>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</si>
  <si>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</si>
  <si>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</si>
  <si>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</si>
  <si>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</si>
  <si>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</si>
  <si>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</si>
  <si>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</si>
  <si>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</si>
  <si>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</si>
  <si>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</si>
  <si>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</si>
  <si>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</si>
  <si>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</si>
  <si>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</si>
  <si>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</si>
  <si>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</si>
  <si>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</si>
  <si>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</si>
  <si>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</si>
  <si>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</si>
  <si>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</si>
  <si>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</si>
  <si>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</si>
  <si>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</si>
  <si>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</si>
  <si>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</si>
  <si>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</si>
  <si>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</si>
  <si>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</si>
  <si>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</si>
  <si>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</si>
  <si>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</si>
  <si>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</si>
  <si>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</si>
  <si>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</si>
  <si>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</si>
  <si>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</si>
  <si>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</si>
  <si>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</si>
  <si>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</si>
  <si>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</si>
  <si>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</si>
  <si>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</si>
  <si>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</si>
  <si>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</si>
  <si>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</si>
  <si>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</si>
  <si>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</si>
  <si>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</si>
  <si>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</si>
  <si>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</si>
  <si>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</si>
  <si>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</si>
  <si>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</si>
  <si>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</si>
  <si>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</si>
  <si>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</si>
  <si>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</si>
  <si>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</si>
  <si>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</si>
  <si>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</si>
  <si>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</si>
  <si>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</si>
  <si>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</si>
  <si>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</si>
  <si>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</si>
  <si>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</si>
  <si>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</si>
  <si>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</si>
  <si>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</si>
  <si>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</si>
  <si>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</si>
  <si>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</si>
  <si>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</si>
  <si>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</si>
  <si>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</si>
  <si>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</si>
  <si>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</si>
  <si>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</si>
  <si>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</si>
  <si>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</si>
  <si>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</si>
  <si>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</si>
  <si>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</si>
  <si>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</si>
  <si>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</si>
  <si>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</si>
  <si>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</si>
  <si>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</si>
  <si>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</si>
  <si>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</si>
  <si>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</si>
  <si>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</si>
  <si>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</si>
  <si>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</si>
  <si>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</si>
  <si>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</si>
  <si>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</si>
  <si>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</si>
  <si>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</si>
  <si>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</si>
  <si>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</si>
  <si>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</si>
  <si>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</si>
  <si>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</si>
  <si>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</si>
  <si>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</si>
  <si>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</si>
  <si>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</si>
  <si>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</si>
  <si>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</si>
  <si>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</si>
  <si>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</si>
  <si>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</si>
  <si>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</si>
  <si>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</si>
  <si>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</si>
  <si>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</si>
  <si>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</si>
  <si>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</si>
  <si>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</si>
  <si>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</si>
  <si>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</si>
  <si>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</si>
  <si>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</si>
  <si>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</si>
  <si>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</si>
  <si>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</si>
  <si>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</si>
  <si>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</si>
  <si>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</si>
  <si>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</si>
  <si>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</si>
  <si>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</si>
  <si>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</si>
  <si>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</si>
  <si>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</si>
  <si>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</si>
  <si>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</si>
  <si>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</si>
  <si>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</si>
  <si>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</si>
  <si>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</si>
  <si>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</si>
  <si>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</si>
  <si>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</si>
  <si>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</si>
  <si>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</si>
  <si>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</si>
  <si>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</si>
  <si>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</si>
  <si>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</si>
  <si>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</si>
  <si>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</si>
  <si>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</si>
  <si>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</si>
  <si>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</si>
  <si>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</si>
  <si>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</si>
  <si>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</si>
  <si>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</si>
  <si>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</si>
  <si>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</si>
  <si>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</si>
  <si>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</si>
  <si>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</si>
  <si>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</si>
  <si>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</si>
  <si>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</si>
  <si>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</si>
  <si>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</si>
  <si>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</si>
  <si>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</si>
  <si>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</si>
  <si>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</si>
  <si>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</si>
  <si>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</si>
  <si>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</si>
  <si>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</si>
  <si>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</si>
  <si>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</si>
  <si>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</si>
  <si>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</si>
  <si>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</si>
  <si>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</si>
  <si>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</si>
  <si>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</si>
  <si>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</si>
  <si>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</si>
  <si>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</si>
  <si>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</si>
  <si>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</si>
  <si>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</si>
  <si>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</si>
  <si>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</si>
  <si>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</si>
  <si>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</si>
  <si>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</si>
  <si>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</si>
  <si>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</si>
  <si>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</si>
  <si>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</si>
  <si>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</si>
  <si>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</si>
  <si>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</si>
  <si>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</si>
  <si>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</si>
  <si>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</si>
  <si>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</si>
  <si>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</si>
  <si>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</si>
  <si>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</si>
  <si>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</si>
  <si>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</si>
  <si>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</si>
  <si>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</si>
  <si>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</si>
  <si>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</si>
  <si>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</si>
  <si>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</si>
  <si>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</si>
  <si>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</si>
  <si>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</si>
  <si>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</si>
  <si>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</si>
  <si>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</si>
  <si>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</si>
  <si>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</si>
  <si>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</si>
  <si>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</si>
  <si>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</si>
  <si>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</si>
  <si>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</si>
  <si>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</si>
  <si>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</si>
  <si>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</si>
  <si>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</si>
  <si>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</si>
  <si>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</si>
  <si>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</si>
  <si>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</si>
  <si>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</si>
  <si>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</si>
  <si>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</si>
  <si>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</si>
  <si>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</si>
  <si>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</si>
  <si>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</si>
  <si>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</si>
  <si>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</si>
  <si>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</si>
  <si>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</si>
  <si>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</si>
  <si>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</si>
  <si>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</si>
  <si>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</si>
  <si>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</si>
  <si>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</si>
  <si>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</si>
  <si>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</si>
  <si>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</si>
  <si>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</si>
  <si>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</si>
  <si>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</si>
  <si>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</si>
  <si>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</si>
  <si>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</si>
  <si>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</si>
  <si>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</si>
  <si>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</si>
  <si>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</si>
  <si>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</si>
  <si>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</si>
  <si>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</si>
  <si>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</si>
  <si>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</si>
  <si>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</si>
  <si>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</si>
  <si>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</si>
  <si>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</si>
  <si>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</si>
  <si>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</si>
  <si>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</si>
  <si>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</si>
  <si>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</si>
  <si>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</si>
  <si>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</si>
  <si>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</si>
  <si>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</si>
  <si>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</si>
  <si>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</si>
  <si>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</si>
  <si>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</si>
  <si>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</si>
  <si>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</si>
  <si>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</si>
  <si>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</si>
  <si>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</si>
  <si>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</si>
  <si>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</si>
  <si>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</si>
  <si>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</si>
  <si>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</si>
  <si>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</si>
  <si>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</si>
  <si>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</si>
  <si>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</si>
  <si>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</si>
  <si>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</si>
  <si>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</si>
  <si>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</si>
  <si>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</si>
  <si>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</si>
  <si>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</si>
  <si>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</si>
  <si>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</si>
  <si>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</si>
  <si>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</si>
  <si>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</si>
  <si>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</si>
  <si>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</si>
  <si>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</si>
  <si>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</si>
  <si>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</si>
  <si>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</si>
  <si>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</si>
  <si>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</si>
  <si>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</si>
  <si>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</si>
  <si>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</si>
  <si>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</si>
  <si>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</si>
  <si>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</si>
  <si>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</si>
  <si>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</si>
  <si>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</si>
  <si>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</si>
  <si>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</si>
  <si>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</si>
  <si>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</si>
  <si>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</si>
  <si>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</si>
  <si>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</si>
  <si>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</si>
  <si>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</si>
  <si>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</si>
  <si>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</si>
  <si>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</si>
  <si>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</si>
  <si>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</si>
  <si>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</si>
  <si>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</si>
  <si>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</si>
  <si>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</si>
  <si>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</si>
  <si>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</si>
  <si>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</si>
  <si>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</si>
  <si>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</si>
  <si>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</si>
  <si>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</si>
  <si>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</si>
  <si>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</si>
  <si>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</si>
  <si>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</si>
  <si>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</si>
  <si>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</si>
  <si>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</si>
  <si>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</si>
  <si>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</si>
  <si>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</si>
  <si>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</si>
  <si>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</si>
  <si>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</si>
  <si>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</si>
  <si>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</si>
  <si>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</si>
  <si>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</si>
  <si>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</si>
  <si>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</si>
  <si>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</si>
  <si>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</si>
  <si>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</si>
  <si>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</si>
  <si>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</si>
  <si>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</si>
  <si>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</si>
  <si>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</si>
  <si>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</si>
  <si>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</si>
  <si>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</si>
  <si>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</si>
  <si>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</si>
  <si>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</si>
  <si>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</si>
  <si>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</si>
  <si>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</si>
  <si>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</si>
  <si>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</si>
  <si>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</si>
  <si>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</si>
  <si>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</si>
  <si>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</si>
  <si>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</si>
  <si>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</si>
  <si>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</si>
  <si>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</si>
  <si>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</si>
  <si>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</si>
  <si>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</si>
  <si>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</si>
  <si>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</si>
  <si>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</si>
  <si>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</si>
  <si>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</si>
  <si>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</si>
  <si>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</si>
  <si>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</si>
  <si>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</si>
  <si>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</si>
  <si>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</si>
  <si>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</si>
  <si>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</si>
  <si>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</si>
  <si>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</si>
  <si>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</si>
  <si>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</si>
  <si>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</si>
  <si>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</si>
  <si>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</si>
  <si>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</si>
  <si>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</si>
  <si>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</si>
  <si>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</si>
  <si>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</si>
  <si>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</si>
  <si>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</si>
  <si>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</si>
  <si>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</si>
  <si>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</si>
  <si>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</si>
  <si>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</si>
  <si>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</si>
  <si>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</si>
  <si>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</si>
  <si>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</si>
  <si>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</si>
  <si>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</si>
  <si>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</si>
  <si>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</si>
  <si>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</si>
  <si>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</si>
  <si>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</si>
  <si>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</si>
  <si>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</si>
  <si>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</si>
  <si>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</si>
  <si>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</si>
  <si>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</si>
  <si>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</si>
  <si>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</si>
  <si>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</si>
  <si>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</si>
  <si>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</si>
  <si>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</si>
  <si>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</si>
  <si>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</si>
  <si>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</si>
  <si>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</si>
  <si>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</si>
  <si>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</si>
  <si>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</si>
  <si>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</si>
  <si>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</si>
  <si>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</si>
  <si>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</si>
  <si>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</si>
  <si>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</si>
  <si>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</si>
  <si>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</si>
  <si>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</si>
  <si>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</si>
  <si>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</si>
  <si>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</si>
  <si>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</si>
  <si>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</si>
  <si>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</si>
  <si>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</si>
  <si>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</si>
  <si>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</si>
  <si>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</si>
  <si>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</si>
  <si>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</si>
  <si>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</si>
  <si>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</si>
  <si>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</si>
  <si>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</si>
  <si>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</si>
  <si>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</si>
  <si>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</si>
  <si>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</si>
  <si>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</si>
  <si>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</si>
  <si>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</si>
  <si>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</si>
  <si>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</si>
  <si>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</si>
  <si>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</si>
  <si>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</si>
  <si>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</si>
  <si>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</si>
  <si>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</si>
  <si>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</si>
  <si>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</si>
  <si>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</si>
  <si>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</si>
  <si>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</si>
  <si>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</si>
  <si>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</si>
  <si>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</si>
  <si>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</si>
  <si>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</si>
  <si>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</si>
  <si>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</si>
  <si>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</si>
  <si>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</si>
  <si>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</si>
  <si>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</si>
  <si>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</si>
  <si>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</si>
  <si>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</si>
  <si>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</si>
  <si>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</si>
  <si>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</si>
  <si>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</si>
  <si>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</si>
  <si>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</si>
  <si>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</si>
  <si>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</si>
  <si>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</si>
  <si>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</si>
  <si>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</si>
  <si>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</si>
  <si>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</si>
  <si>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</si>
  <si>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</si>
  <si>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</si>
  <si>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</si>
  <si>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</si>
  <si>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</si>
  <si>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</si>
  <si>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</si>
  <si>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</si>
  <si>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</si>
  <si>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</si>
  <si>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</si>
  <si>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</si>
  <si>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</si>
  <si>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</si>
  <si>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</si>
  <si>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</si>
  <si>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</si>
  <si>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</si>
  <si>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</si>
  <si>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</si>
  <si>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</si>
  <si>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</si>
  <si>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</si>
  <si>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</si>
  <si>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</si>
  <si>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</si>
  <si>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</si>
  <si>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</si>
  <si>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</si>
  <si>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</si>
  <si>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</si>
  <si>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</si>
  <si>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</si>
  <si>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</si>
  <si>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</si>
  <si>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</si>
  <si>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</si>
  <si>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</si>
  <si>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</si>
  <si>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</si>
  <si>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</si>
  <si>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</si>
  <si>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</si>
  <si>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</si>
  <si>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</si>
  <si>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</si>
  <si>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</si>
  <si>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</si>
  <si>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</si>
  <si>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</si>
  <si>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</si>
  <si>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</si>
  <si>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</si>
  <si>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</si>
  <si>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</si>
  <si>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</si>
  <si>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</si>
  <si>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</si>
  <si>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</si>
  <si>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</si>
  <si>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</si>
  <si>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</si>
  <si>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</si>
  <si>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</si>
  <si>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</si>
  <si>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</si>
  <si>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</si>
  <si>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</si>
  <si>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</si>
  <si>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</si>
  <si>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</si>
  <si>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</si>
  <si>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</si>
  <si>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</si>
  <si>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</si>
  <si>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</si>
  <si>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</si>
  <si>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</si>
  <si>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</si>
  <si>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</si>
  <si>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</si>
  <si>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</si>
  <si>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</si>
  <si>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</si>
  <si>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</si>
  <si>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</si>
  <si>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</si>
  <si>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</si>
  <si>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</si>
  <si>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</si>
  <si>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</si>
  <si>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</si>
  <si>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</si>
  <si>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</si>
  <si>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</si>
  <si>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</si>
  <si>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</si>
  <si>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</si>
  <si>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</si>
  <si>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</si>
  <si>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</si>
  <si>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</si>
  <si>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</si>
  <si>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</si>
  <si>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</si>
  <si>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</si>
  <si>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</si>
  <si>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</si>
  <si>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</si>
  <si>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</si>
  <si>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</si>
  <si>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</si>
  <si>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</si>
  <si>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</si>
  <si>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</si>
  <si>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</si>
  <si>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</si>
  <si>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</si>
  <si>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</si>
  <si>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</si>
  <si>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</si>
  <si>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</si>
  <si>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</si>
  <si>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</si>
  <si>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</si>
  <si>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</si>
  <si>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</si>
  <si>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</si>
  <si>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</si>
  <si>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</si>
  <si>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</si>
  <si>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</si>
  <si>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</si>
  <si>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</si>
  <si>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</si>
  <si>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</si>
  <si>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</si>
  <si>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</si>
  <si>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</si>
  <si>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</si>
  <si>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</si>
  <si>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</si>
  <si>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</si>
  <si>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</si>
  <si>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</si>
  <si>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</si>
  <si>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</si>
  <si>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</si>
  <si>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</si>
  <si>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</si>
  <si>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</si>
  <si>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</si>
  <si>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</si>
  <si>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</si>
  <si>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</si>
  <si>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</si>
  <si>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</si>
  <si>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</si>
  <si>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</si>
  <si>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</si>
  <si>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</si>
  <si>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</si>
  <si>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</si>
  <si>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</si>
  <si>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</si>
  <si>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</si>
  <si>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</si>
  <si>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</si>
  <si>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</si>
  <si>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</si>
  <si>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</si>
  <si>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</si>
  <si>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</si>
  <si>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</si>
  <si>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</si>
  <si>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</si>
  <si>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</si>
  <si>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</si>
  <si>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</si>
  <si>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</si>
  <si>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</si>
  <si>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</si>
  <si>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</si>
  <si>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</si>
  <si>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</si>
  <si>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</si>
  <si>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</si>
  <si>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</si>
  <si>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</si>
  <si>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</si>
  <si>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</si>
  <si>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</si>
  <si>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</si>
  <si>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</si>
  <si>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</si>
  <si>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</si>
  <si>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</si>
  <si>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</si>
  <si>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</si>
  <si>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</si>
  <si>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</si>
  <si>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</si>
  <si>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</si>
  <si>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</si>
  <si>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</si>
  <si>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</si>
  <si>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</si>
  <si>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</si>
  <si>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</si>
  <si>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</si>
  <si>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</si>
  <si>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</si>
  <si>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</si>
  <si>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</si>
  <si>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</si>
  <si>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</si>
  <si>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</si>
  <si>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</si>
  <si>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</si>
  <si>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</si>
  <si>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</si>
  <si>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</si>
  <si>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</si>
  <si>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</si>
  <si>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</si>
  <si>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</si>
  <si>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</si>
  <si>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</si>
  <si>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</si>
  <si>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</si>
  <si>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</si>
  <si>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</si>
  <si>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</si>
  <si>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</si>
  <si>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</si>
  <si>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</si>
  <si>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</si>
  <si>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</si>
  <si>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</si>
  <si>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</si>
  <si>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</si>
  <si>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</si>
  <si>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</si>
  <si>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</si>
  <si>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</si>
  <si>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</si>
  <si>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</si>
  <si>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</si>
  <si>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</si>
  <si>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</si>
  <si>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</si>
  <si>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</si>
  <si>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</si>
  <si>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</si>
  <si>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</si>
  <si>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</si>
  <si>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</si>
  <si>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</si>
  <si>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</si>
  <si>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</si>
  <si>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</si>
  <si>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</si>
  <si>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</si>
  <si>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</si>
  <si>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</si>
  <si>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</si>
  <si>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</si>
  <si>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</si>
  <si>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</si>
  <si>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</si>
  <si>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</si>
  <si>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</si>
  <si>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</si>
  <si>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</si>
  <si>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</si>
  <si>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</si>
  <si>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</si>
  <si>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</si>
  <si>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</si>
  <si>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</si>
  <si>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</si>
  <si>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</si>
  <si>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</si>
  <si>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</si>
  <si>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</si>
  <si>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</si>
  <si>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</si>
  <si>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</si>
  <si>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</si>
  <si>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</si>
  <si>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</si>
  <si>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</si>
  <si>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</si>
  <si>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</si>
  <si>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</si>
  <si>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</si>
  <si>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</si>
  <si>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</si>
  <si>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</si>
  <si>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</si>
  <si>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</si>
  <si>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</si>
  <si>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</si>
  <si>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</si>
  <si>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</si>
  <si>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</si>
  <si>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</si>
  <si>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</si>
  <si>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</si>
  <si>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</si>
  <si>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</si>
  <si>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</si>
  <si>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</si>
  <si>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</si>
  <si>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</si>
  <si>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</si>
  <si>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</si>
  <si>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</si>
  <si>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</si>
  <si>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</si>
  <si>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</si>
  <si>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</si>
  <si>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</si>
  <si>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</si>
  <si>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</si>
  <si>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</si>
  <si>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</si>
  <si>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</si>
  <si>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</si>
  <si>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</si>
  <si>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</si>
  <si>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</si>
  <si>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</si>
  <si>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</si>
  <si>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</si>
  <si>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</si>
  <si>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</si>
  <si>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</si>
  <si>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</si>
  <si>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</si>
  <si>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</si>
  <si>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</si>
  <si>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</si>
  <si>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</si>
  <si>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</si>
  <si>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</si>
  <si>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</si>
  <si>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</si>
  <si>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</si>
  <si>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</si>
  <si>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</si>
  <si>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</si>
  <si>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</si>
  <si>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</si>
  <si>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</si>
  <si>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</si>
  <si>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</si>
  <si>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</si>
  <si>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</si>
  <si>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</si>
  <si>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</si>
  <si>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</si>
  <si>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</si>
  <si>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</si>
  <si>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</si>
  <si>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</si>
  <si>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</si>
  <si>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</si>
  <si>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</si>
  <si>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</si>
  <si>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</si>
  <si>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</si>
  <si>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</si>
  <si>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</si>
  <si>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</si>
  <si>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</si>
  <si>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</si>
  <si>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</si>
  <si>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</si>
  <si>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</si>
  <si>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</si>
  <si>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</si>
  <si>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</si>
  <si>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</si>
  <si>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</si>
  <si>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</si>
  <si>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</si>
  <si>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</si>
  <si>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</si>
  <si>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</si>
  <si>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</si>
  <si>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</si>
  <si>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</si>
  <si>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</si>
  <si>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</si>
  <si>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</si>
  <si>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</si>
  <si>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</si>
  <si>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</si>
  <si>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</si>
  <si>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</si>
  <si>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</si>
  <si>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</si>
  <si>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</si>
  <si>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</si>
  <si>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</si>
  <si>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</si>
  <si>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</si>
  <si>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</si>
  <si>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</si>
  <si>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</si>
  <si>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</si>
  <si>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</si>
  <si>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</si>
  <si>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</si>
  <si>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</si>
  <si>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</si>
  <si>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</si>
  <si>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</si>
  <si>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</si>
  <si>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</si>
  <si>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</si>
  <si>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</si>
  <si>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</si>
  <si>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</si>
  <si>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</si>
  <si>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</si>
  <si>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</si>
  <si>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</si>
  <si>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</si>
  <si>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</si>
  <si>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</si>
  <si>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</si>
  <si>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</si>
  <si>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</si>
  <si>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</si>
  <si>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</si>
  <si>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</si>
  <si>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</si>
  <si>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</si>
  <si>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</si>
  <si>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</si>
  <si>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</si>
  <si>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</si>
  <si>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</si>
  <si>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</si>
  <si>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</si>
  <si>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</si>
  <si>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</si>
  <si>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</si>
  <si>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</si>
  <si>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</si>
  <si>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</si>
  <si>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</si>
  <si>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</si>
  <si>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</si>
  <si>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</si>
  <si>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</si>
  <si>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</si>
  <si>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</si>
  <si>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</si>
  <si>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</si>
  <si>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</si>
  <si>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</si>
  <si>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</si>
  <si>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</si>
  <si>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</si>
  <si>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</si>
  <si>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</si>
  <si>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</si>
  <si>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</si>
  <si>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</si>
  <si>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</si>
  <si>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</si>
  <si>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</si>
  <si>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</si>
  <si>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</si>
  <si>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</si>
  <si>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</si>
  <si>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</si>
  <si>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</si>
  <si>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</si>
  <si>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</si>
  <si>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</si>
  <si>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</si>
  <si>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</si>
  <si>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</si>
  <si>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</si>
  <si>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</si>
  <si>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</si>
  <si>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</si>
  <si>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</si>
  <si>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</si>
  <si>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</si>
  <si>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</si>
  <si>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</si>
  <si>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</si>
  <si>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</si>
  <si>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</si>
  <si>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</si>
  <si>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</si>
  <si>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</si>
  <si>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</si>
  <si>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</si>
  <si>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</si>
  <si>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</si>
  <si>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</si>
  <si>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</si>
  <si>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</si>
  <si>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</si>
  <si>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</si>
  <si>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</si>
  <si>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</si>
  <si>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</si>
  <si>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</si>
  <si>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</si>
  <si>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</si>
  <si>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</si>
  <si>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</si>
  <si>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</si>
  <si>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</si>
  <si>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</si>
  <si>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</si>
  <si>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</si>
  <si>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</si>
  <si>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</si>
  <si>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</si>
  <si>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</si>
  <si>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</si>
  <si>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</si>
  <si>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</si>
  <si>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</si>
  <si>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</si>
  <si>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</si>
  <si>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</si>
  <si>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</si>
  <si>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</si>
  <si>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</si>
  <si>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</si>
  <si>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</si>
  <si>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</si>
  <si>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</si>
  <si>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</si>
  <si>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</si>
  <si>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</si>
  <si>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</si>
  <si>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</si>
  <si>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</si>
  <si>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</si>
  <si>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</si>
  <si>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</si>
  <si>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</si>
  <si>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</si>
  <si>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</si>
  <si>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</si>
  <si>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</si>
  <si>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</si>
  <si>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</si>
  <si>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</si>
  <si>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</si>
  <si>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</si>
  <si>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</si>
  <si>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</si>
  <si>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</si>
  <si>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</si>
  <si>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</si>
  <si>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</si>
  <si>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</si>
  <si>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</si>
  <si>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</si>
  <si>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</si>
  <si>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</si>
  <si>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</si>
  <si>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</si>
  <si>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</si>
  <si>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</si>
  <si>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</si>
  <si>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</si>
  <si>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</si>
  <si>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</si>
  <si>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</si>
  <si>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</si>
  <si>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</si>
  <si>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</si>
  <si>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</si>
  <si>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</si>
  <si>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</si>
  <si>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</si>
  <si>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</si>
  <si>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</si>
  <si>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</si>
  <si>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</si>
  <si>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</si>
  <si>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</si>
  <si>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</si>
  <si>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</si>
  <si>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</si>
  <si>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</si>
  <si>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</si>
  <si>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</si>
  <si>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</si>
  <si>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</si>
  <si>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</si>
  <si>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</si>
  <si>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</si>
  <si>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</si>
  <si>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</si>
  <si>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</si>
  <si>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</si>
  <si>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</si>
  <si>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</si>
  <si>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</si>
  <si>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</si>
  <si>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</si>
  <si>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</si>
  <si>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</si>
  <si>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</si>
  <si>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</si>
  <si>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</si>
  <si>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</si>
  <si>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</si>
  <si>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</si>
  <si>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</si>
  <si>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</si>
  <si>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</si>
  <si>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</si>
  <si>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</si>
  <si>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</si>
  <si>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</si>
  <si>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</si>
  <si>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</si>
  <si>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</si>
  <si>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</si>
  <si>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</si>
  <si>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</si>
  <si>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</si>
  <si>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</si>
  <si>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</si>
  <si>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</si>
  <si>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</si>
  <si>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</si>
  <si>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</si>
  <si>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</si>
  <si>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</si>
  <si>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</si>
  <si>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</si>
  <si>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</si>
  <si>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</si>
  <si>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</si>
  <si>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</si>
  <si>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</si>
  <si>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</si>
  <si>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</si>
  <si>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</si>
  <si>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</si>
  <si>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</si>
  <si>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</si>
  <si>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</si>
  <si>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</si>
  <si>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</si>
  <si>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</si>
  <si>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</si>
  <si>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</si>
  <si>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</si>
  <si>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</si>
  <si>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</si>
  <si>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</si>
  <si>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</si>
  <si>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</si>
  <si>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</si>
  <si>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</si>
  <si>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</si>
  <si>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</si>
  <si>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</si>
  <si>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</si>
  <si>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</si>
  <si>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</si>
  <si>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</si>
  <si>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</si>
  <si>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</si>
  <si>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</si>
  <si>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</si>
  <si>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</si>
  <si>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</si>
  <si>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</si>
  <si>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</si>
  <si>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</si>
  <si>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</si>
  <si>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</si>
  <si>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</si>
  <si>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</si>
  <si>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</si>
  <si>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</si>
  <si>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</si>
  <si>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</si>
  <si>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</si>
  <si>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</si>
  <si>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</si>
  <si>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</si>
  <si>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</si>
  <si>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</si>
  <si>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</si>
  <si>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</si>
  <si>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</si>
  <si>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</si>
  <si>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</si>
  <si>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</si>
  <si>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</si>
  <si>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</si>
  <si>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</si>
  <si>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</si>
  <si>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</si>
  <si>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</si>
  <si>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</si>
  <si>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</si>
  <si>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</si>
  <si>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</si>
  <si>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</si>
  <si>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</si>
  <si>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</si>
  <si>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</si>
  <si>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</si>
  <si>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</si>
  <si>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</si>
  <si>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</si>
  <si>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</si>
  <si>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</si>
  <si>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</si>
  <si>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</si>
  <si>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</si>
  <si>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</si>
  <si>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</si>
  <si>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</si>
  <si>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</si>
  <si>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</si>
  <si>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</si>
  <si>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</si>
  <si>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</si>
  <si>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</si>
  <si>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</si>
  <si>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</si>
  <si>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</si>
  <si>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</si>
  <si>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</si>
  <si>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</si>
  <si>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</si>
  <si>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</si>
  <si>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</si>
  <si>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</si>
  <si>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</si>
  <si>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</si>
  <si>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</si>
  <si>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</si>
  <si>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</si>
  <si>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</si>
  <si>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</si>
  <si>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</si>
  <si>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</si>
  <si>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</si>
  <si>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</si>
  <si>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</si>
  <si>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</si>
  <si>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</si>
  <si>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</si>
  <si>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</si>
  <si>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</si>
  <si>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</si>
  <si>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</si>
  <si>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</si>
  <si>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</si>
  <si>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</si>
  <si>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</si>
  <si>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</si>
  <si>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</si>
  <si>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</si>
  <si>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</si>
  <si>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</si>
  <si>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</si>
  <si>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</si>
  <si>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</si>
  <si>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</si>
  <si>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</si>
  <si>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</si>
  <si>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</si>
  <si>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</si>
  <si>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</si>
  <si>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</si>
  <si>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</si>
  <si>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</si>
  <si>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</si>
  <si>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</si>
  <si>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</si>
  <si>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</si>
  <si>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</si>
  <si>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</si>
  <si>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</si>
  <si>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</si>
  <si>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</si>
  <si>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</si>
  <si>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</si>
  <si>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</si>
  <si>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</si>
  <si>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</si>
  <si>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</si>
  <si>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</si>
  <si>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</si>
  <si>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</si>
  <si>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</si>
  <si>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</si>
  <si>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</si>
  <si>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</si>
  <si>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</si>
  <si>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</si>
  <si>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</si>
  <si>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</si>
  <si>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</si>
  <si>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</si>
  <si>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</si>
  <si>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</si>
  <si>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</si>
  <si>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</si>
  <si>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</si>
  <si>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</si>
  <si>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</si>
  <si>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</si>
  <si>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</si>
  <si>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</si>
  <si>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</si>
  <si>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</si>
  <si>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</si>
  <si>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</si>
  <si>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</si>
  <si>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</si>
  <si>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</si>
  <si>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</si>
  <si>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</si>
  <si>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</si>
  <si>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</si>
  <si>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</si>
  <si>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</si>
  <si>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</si>
  <si>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</si>
  <si>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</si>
  <si>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</si>
  <si>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</si>
  <si>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</si>
  <si>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</si>
  <si>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</si>
  <si>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</si>
  <si>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</si>
  <si>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</si>
  <si>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</si>
  <si>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</si>
  <si>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</si>
  <si>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</si>
  <si>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</si>
  <si>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</si>
  <si>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</si>
  <si>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</si>
  <si>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</si>
  <si>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</si>
  <si>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</si>
  <si>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</si>
  <si>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</si>
  <si>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</si>
  <si>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</si>
  <si>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</si>
  <si>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</si>
  <si>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</si>
  <si>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</si>
  <si>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</si>
  <si>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</si>
  <si>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</si>
  <si>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</si>
  <si>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</si>
  <si>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</si>
  <si>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</si>
  <si>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</si>
  <si>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</si>
  <si>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</si>
  <si>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</si>
  <si>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</si>
  <si>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</si>
  <si>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</si>
  <si>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</si>
  <si>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</si>
  <si>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</si>
  <si>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</si>
  <si>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</si>
  <si>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</si>
  <si>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</si>
  <si>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</si>
  <si>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</si>
  <si>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</si>
  <si>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</si>
  <si>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</si>
  <si>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</si>
  <si>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</si>
  <si>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</si>
  <si>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</si>
  <si>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</si>
  <si>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</si>
  <si>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</si>
  <si>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</si>
  <si>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</si>
  <si>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</si>
  <si>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</si>
  <si>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</si>
  <si>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</si>
  <si>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</si>
  <si>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</si>
  <si>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</si>
  <si>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</si>
  <si>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</si>
  <si>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</si>
  <si>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</si>
  <si>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</si>
  <si>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</si>
  <si>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</si>
  <si>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</si>
  <si>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</si>
  <si>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</si>
  <si>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</si>
  <si>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</si>
  <si>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</si>
  <si>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</si>
  <si>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</si>
  <si>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</si>
  <si>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</si>
  <si>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</si>
  <si>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</si>
  <si>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</si>
  <si>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</si>
  <si>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</si>
  <si>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</si>
  <si>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</si>
  <si>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</si>
  <si>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</si>
  <si>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</si>
  <si>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</si>
  <si>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</si>
  <si>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</si>
  <si>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</si>
  <si>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</si>
  <si>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</si>
  <si>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</si>
  <si>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</si>
  <si>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</si>
  <si>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</si>
  <si>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</si>
  <si>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</si>
  <si>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</si>
  <si>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</si>
  <si>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</si>
  <si>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</si>
  <si>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</si>
  <si>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</si>
  <si>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</si>
  <si>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</si>
  <si>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</si>
  <si>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</si>
  <si>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</si>
  <si>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</si>
  <si>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</si>
  <si>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</si>
  <si>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</si>
  <si>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</si>
  <si>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No.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</si>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</sst>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0" fillId="0" borderId="0" xfId="0" applyFont="1"/>
    <xf numFmtId="165" fontId="0" fillId="0" borderId="0" xfId="0" applyNumberFormat="1" applyFont="1"/>
    <xf numFmtId="165" fontId="1" fillId="0" borderId="0" xfId="0" applyNumberFormat="1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B8B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B8B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B8B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- United States</a:t>
            </a:r>
          </a:p>
        </c:rich>
      </c:tx>
      <c:layout>
        <c:manualLayout>
          <c:xMode val="edge"/>
          <c:yMode val="edge"/>
          <c:x val="0.36714989428441974"/>
          <c:y val="3.75142909324389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6D-4782-8BF6-6C280A1219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6D-4782-8BF6-6C280A1219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6D-4782-8BF6-6C280A1219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6D-4782-8BF6-6C280A121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2002944"/>
        <c:axId val="342005240"/>
      </c:barChart>
      <c:catAx>
        <c:axId val="342002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05240"/>
        <c:crosses val="autoZero"/>
        <c:auto val="1"/>
        <c:lblAlgn val="ctr"/>
        <c:lblOffset val="100"/>
        <c:noMultiLvlLbl val="0"/>
      </c:catAx>
      <c:valAx>
        <c:axId val="34200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0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 Outcomes -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E2-4687-8225-204E5FFA3F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E2-4687-8225-204E5FFA3F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E2-4687-8225-204E5FFA3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635488"/>
        <c:axId val="462637128"/>
      </c:barChart>
      <c:catAx>
        <c:axId val="46263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37128"/>
        <c:crosses val="autoZero"/>
        <c:auto val="1"/>
        <c:lblAlgn val="ctr"/>
        <c:lblOffset val="100"/>
        <c:noMultiLvlLbl val="0"/>
      </c:catAx>
      <c:valAx>
        <c:axId val="4626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3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F-472D-818E-E958A9FE39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F-472D-818E-E958A9FE39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F-472D-818E-E958A9FE39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DF-472D-818E-E958A9FE3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491328"/>
        <c:axId val="471491984"/>
      </c:lineChart>
      <c:catAx>
        <c:axId val="471491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91984"/>
        <c:crosses val="autoZero"/>
        <c:auto val="1"/>
        <c:lblAlgn val="ctr"/>
        <c:lblOffset val="100"/>
        <c:noMultiLvlLbl val="0"/>
      </c:catAx>
      <c:valAx>
        <c:axId val="47149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9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8-46A9-9765-2C79D42D82E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8-46A9-9765-2C79D42D82E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8-46A9-9765-2C79D42D8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863288"/>
        <c:axId val="581373016"/>
      </c:lineChart>
      <c:catAx>
        <c:axId val="567863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73016"/>
        <c:crosses val="autoZero"/>
        <c:auto val="1"/>
        <c:lblAlgn val="ctr"/>
        <c:lblOffset val="100"/>
        <c:noMultiLvlLbl val="0"/>
      </c:catAx>
      <c:valAx>
        <c:axId val="58137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6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46-44DB-90DF-E2AD0E0D24D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46-44DB-90DF-E2AD0E0D24D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46-44DB-90DF-E2AD0E0D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618952"/>
        <c:axId val="756609112"/>
      </c:lineChart>
      <c:catAx>
        <c:axId val="756618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</a:t>
                </a:r>
                <a:r>
                  <a:rPr lang="en-US"/>
                  <a:t>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609112"/>
        <c:crosses val="autoZero"/>
        <c:auto val="1"/>
        <c:lblAlgn val="ctr"/>
        <c:lblOffset val="100"/>
        <c:noMultiLvlLbl val="0"/>
      </c:catAx>
      <c:valAx>
        <c:axId val="75660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618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 Distributions for British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Distributions for British Musicals</a:t>
          </a:r>
        </a:p>
      </cx:txPr>
    </cx:title>
    <cx:plotArea>
      <cx:plotAreaRegion>
        <cx:series layoutId="boxWhisker" uniqueId="{AD632B53-A4B2-4605-B3E1-6DCD7E11E41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BDF46C-4FAA-46D9-86CF-90DE6746E6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6CE042-D9CC-4199-8939-C3E76DB6170B}">
  <sheetPr/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1</xdr:row>
      <xdr:rowOff>76199</xdr:rowOff>
    </xdr:from>
    <xdr:to>
      <xdr:col>20</xdr:col>
      <xdr:colOff>238125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E58FB-3C9C-4996-838D-307C11E1A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161925</xdr:rowOff>
    </xdr:from>
    <xdr:to>
      <xdr:col>21</xdr:col>
      <xdr:colOff>314325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80F4A-DF40-4CBC-8BDA-C07A615F8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76199</xdr:rowOff>
    </xdr:from>
    <xdr:to>
      <xdr:col>20</xdr:col>
      <xdr:colOff>0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0A783-CB1C-41FA-AB4A-72F62AC78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5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70A364-1447-479B-8778-3C8EF9830A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1CA5B74-EC33-40FD-A1E6-28FC69DDC0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5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5</xdr:row>
      <xdr:rowOff>61911</xdr:rowOff>
    </xdr:from>
    <xdr:to>
      <xdr:col>18</xdr:col>
      <xdr:colOff>542926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DC2B8-6416-4B2C-8267-F51781A12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1114426</xdr:colOff>
      <xdr:row>15</xdr:row>
      <xdr:rowOff>171449</xdr:rowOff>
    </xdr:from>
    <xdr:to>
      <xdr:col>13</xdr:col>
      <xdr:colOff>133350</xdr:colOff>
      <xdr:row>41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B860BC-D6A9-441F-A9BF-3B9ED6AE6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Kenning" refreshedDate="44179.777333449078" createdVersion="6" refreshedVersion="6" minRefreshableVersion="3" recordCount="4114" xr:uid="{3291BC69-81DA-4876-ABC4-6F4C7671D3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Kenning" refreshedDate="44184.463530092595" createdVersion="6" refreshedVersion="6" minRefreshableVersion="3" recordCount="4114" xr:uid="{465072B3-7DC5-4CC9-A6DB-56C35C911B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Kenning" refreshedDate="44184.626522222221" createdVersion="6" refreshedVersion="6" minRefreshableVersion="3" recordCount="4114" xr:uid="{7BA9C160-1A40-468F-AEEB-FE89BEBC005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1C39D-8398-414F-A558-AF3694D616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62C87-349A-4C5F-9D28-6C08DEC0FC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F98EA-4EC1-438A-992F-41F243CDFB0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4B65B-C95C-48F5-9ED6-93F4E50CE342}" name="PivotTable1" cacheId="2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2" ySplit="1" topLeftCell="C4107" activePane="bottomRight" state="frozen"/>
      <selection pane="topRight" activeCell="C1" sqref="C1"/>
      <selection pane="bottomLeft" activeCell="A2" sqref="A2"/>
      <selection pane="bottomRight" activeCell="N3207" sqref="N3207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6" bestFit="1" customWidth="1"/>
    <col min="20" max="20" width="22.28515625" style="16" bestFit="1" customWidth="1"/>
    <col min="21" max="21" width="8.8554687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5" t="s">
        <v>8364</v>
      </c>
      <c r="T1" s="15" t="s">
        <v>8365</v>
      </c>
      <c r="U1" s="18" t="s">
        <v>8396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70606-7CA0-448C-A769-08D0C2DDDBD7}">
  <dimension ref="A1:F6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873A7-3D12-4FAD-8727-1012F7F47BF9}">
  <dimension ref="A1:E7"/>
  <sheetViews>
    <sheetView workbookViewId="0">
      <selection activeCell="G19" sqref="G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8359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C8EAB-D06C-489E-A58B-9CA3392BCBE6}">
  <dimension ref="A2:F18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8359</v>
      </c>
      <c r="B2" t="s">
        <v>8315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6959-3156-4844-A5DE-1F2247990C37}">
  <dimension ref="A1:F6"/>
  <sheetViews>
    <sheetView workbookViewId="0">
      <selection activeCell="E6" sqref="E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19"/>
    <col min="5" max="5" width="17" style="19" bestFit="1" customWidth="1"/>
    <col min="6" max="6" width="14" bestFit="1" customWidth="1"/>
  </cols>
  <sheetData>
    <row r="1" spans="1:6" s="18" customFormat="1" x14ac:dyDescent="0.25">
      <c r="A1" s="18" t="s">
        <v>8378</v>
      </c>
      <c r="B1" s="18" t="s">
        <v>4110</v>
      </c>
      <c r="C1" s="22" t="s">
        <v>8379</v>
      </c>
      <c r="D1" s="22" t="s">
        <v>8380</v>
      </c>
      <c r="E1" s="22" t="s">
        <v>8307</v>
      </c>
      <c r="F1" s="18" t="s">
        <v>8381</v>
      </c>
    </row>
    <row r="2" spans="1:6" x14ac:dyDescent="0.25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 s="19">
        <f>VLOOKUP(A2, Kickstarter!B:D,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 s="19">
        <f>VLOOKUP(A3, Kickstarter!B:D,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 s="19">
        <f>VLOOKUP(A4, Kickstarter!B:D,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 s="19">
        <f>VLOOKUP(A5, Kickstarter!B:D,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 s="19">
        <f>VLOOKUP(A6, Kickstarter!B:D,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80989-3BCD-4E55-AFB2-AFCFA5621BC6}">
  <dimension ref="A1:T413"/>
  <sheetViews>
    <sheetView workbookViewId="0">
      <selection activeCell="I1" sqref="I1"/>
    </sheetView>
  </sheetViews>
  <sheetFormatPr defaultRowHeight="15" x14ac:dyDescent="0.25"/>
  <cols>
    <col min="1" max="1" width="5" bestFit="1" customWidth="1"/>
    <col min="4" max="4" width="12.5703125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5" t="s">
        <v>8364</v>
      </c>
      <c r="T1" s="15" t="s">
        <v>8365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782EC-AD8B-4C97-A619-6B780890C22D}">
  <dimension ref="A1:T251"/>
  <sheetViews>
    <sheetView tabSelected="1" topLeftCell="A58" workbookViewId="0">
      <selection activeCell="D2" sqref="D2"/>
    </sheetView>
  </sheetViews>
  <sheetFormatPr defaultRowHeight="15" x14ac:dyDescent="0.25"/>
  <cols>
    <col min="4" max="4" width="22.7109375" customWidth="1"/>
    <col min="20" max="20" width="22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5" t="s">
        <v>8364</v>
      </c>
      <c r="T1" s="15" t="s">
        <v>8365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EA976-BC8F-478D-B1E3-4E676B221353}">
  <dimension ref="A1:C14"/>
  <sheetViews>
    <sheetView workbookViewId="0">
      <selection activeCell="C12" sqref="C12"/>
    </sheetView>
  </sheetViews>
  <sheetFormatPr defaultRowHeight="15" x14ac:dyDescent="0.25"/>
  <cols>
    <col min="1" max="1" width="28.42578125" bestFit="1" customWidth="1"/>
    <col min="2" max="2" width="10.5703125" style="19" bestFit="1" customWidth="1"/>
    <col min="3" max="3" width="11.5703125" style="19" bestFit="1" customWidth="1"/>
  </cols>
  <sheetData>
    <row r="1" spans="1:3" x14ac:dyDescent="0.25">
      <c r="B1" s="19" t="s">
        <v>8382</v>
      </c>
      <c r="C1" s="19" t="s">
        <v>8383</v>
      </c>
    </row>
    <row r="2" spans="1:3" x14ac:dyDescent="0.25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s="20" customFormat="1" x14ac:dyDescent="0.25">
      <c r="A5" s="20" t="s">
        <v>8389</v>
      </c>
      <c r="B5" s="21">
        <f>_xlfn.QUARTILE.EXC('Successful US Kickstarters'!D:D, 3)</f>
        <v>5000</v>
      </c>
      <c r="C5" s="21">
        <f>_xlfn.QUARTILE.EXC('Failed US Kickstarters'!D:D,3 )</f>
        <v>10000</v>
      </c>
    </row>
    <row r="6" spans="1:3" s="20" customFormat="1" x14ac:dyDescent="0.25">
      <c r="A6" s="20" t="s">
        <v>8390</v>
      </c>
      <c r="B6" s="21">
        <f>+_xlfn.QUARTILE.EXC('Successful US Kickstarters'!D:D, 1)</f>
        <v>1500</v>
      </c>
      <c r="C6" s="21">
        <f>_xlfn.QUARTILE.EXC('Failed US Kickstarters'!D:D, 1)</f>
        <v>2000</v>
      </c>
    </row>
    <row r="7" spans="1:3" s="20" customFormat="1" x14ac:dyDescent="0.25">
      <c r="A7" s="20" t="s">
        <v>8391</v>
      </c>
      <c r="B7" s="21">
        <f>B5-B6</f>
        <v>3500</v>
      </c>
      <c r="C7" s="21">
        <f>C5-C6</f>
        <v>8000</v>
      </c>
    </row>
    <row r="8" spans="1:3" s="20" customFormat="1" x14ac:dyDescent="0.25">
      <c r="B8" s="21"/>
      <c r="C8" s="21"/>
    </row>
    <row r="9" spans="1:3" x14ac:dyDescent="0.25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8392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8393</v>
      </c>
      <c r="B12" s="19">
        <f>_xlfn.QUARTILE.EXC('Successful US Kickstarters'!E:E,3)</f>
        <v>5699</v>
      </c>
      <c r="C12" s="21">
        <f>_xlfn.QUARTILE.EXC('Failed US Kickstarters'!E:E,3 )</f>
        <v>501</v>
      </c>
    </row>
    <row r="13" spans="1:3" x14ac:dyDescent="0.25">
      <c r="A13" t="s">
        <v>8394</v>
      </c>
      <c r="B13" s="19">
        <f>_xlfn.QUARTILE.EXC('Successful US Kickstarters'!E:E,1)</f>
        <v>1716.5074999999999</v>
      </c>
      <c r="C13" s="21">
        <f>_xlfn.QUARTILE.EXC('Failed US Kickstarters'!E:E, 1)</f>
        <v>9.25</v>
      </c>
    </row>
    <row r="14" spans="1:3" x14ac:dyDescent="0.25">
      <c r="A14" t="s">
        <v>8395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408D1-2815-4156-BB68-A0C4B2914457}">
  <dimension ref="A1:E18"/>
  <sheetViews>
    <sheetView topLeftCell="B1" workbookViewId="0">
      <selection activeCell="O33" sqref="O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8359</v>
      </c>
      <c r="B1" t="s">
        <v>8315</v>
      </c>
    </row>
    <row r="2" spans="1:5" x14ac:dyDescent="0.25">
      <c r="A2" s="12" t="s">
        <v>8396</v>
      </c>
      <c r="B2" t="s">
        <v>8397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2C872-29C3-4468-95EB-BA2EEA007D4E}">
  <dimension ref="A1:H13"/>
  <sheetViews>
    <sheetView workbookViewId="0">
      <selection activeCell="B7" sqref="B7"/>
    </sheetView>
  </sheetViews>
  <sheetFormatPr defaultRowHeight="15" x14ac:dyDescent="0.25"/>
  <cols>
    <col min="1" max="1" width="18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7" style="24" bestFit="1" customWidth="1"/>
    <col min="8" max="8" width="19.85546875" style="24" bestFit="1" customWidth="1"/>
  </cols>
  <sheetData>
    <row r="1" spans="1:8" s="18" customFormat="1" x14ac:dyDescent="0.25">
      <c r="A1" s="18" t="s">
        <v>8379</v>
      </c>
      <c r="B1" s="18" t="s">
        <v>8398</v>
      </c>
      <c r="C1" s="18" t="s">
        <v>8399</v>
      </c>
      <c r="D1" s="18" t="s">
        <v>8400</v>
      </c>
      <c r="E1" s="18" t="s">
        <v>8401</v>
      </c>
      <c r="F1" s="23" t="s">
        <v>8402</v>
      </c>
      <c r="G1" s="23" t="s">
        <v>8403</v>
      </c>
      <c r="H1" s="23" t="s">
        <v>8404</v>
      </c>
    </row>
    <row r="2" spans="1:8" x14ac:dyDescent="0.25">
      <c r="A2" t="s">
        <v>8405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4">
        <f>(B2/E2)</f>
        <v>0.75806451612903225</v>
      </c>
      <c r="G2" s="24">
        <f>(C2/E2)</f>
        <v>0.24193548387096775</v>
      </c>
      <c r="H2" s="24">
        <f>(D2/E2)</f>
        <v>0</v>
      </c>
    </row>
    <row r="3" spans="1:8" x14ac:dyDescent="0.25">
      <c r="A3" t="s">
        <v>8406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24">
        <f t="shared" ref="F3:F13" si="1">(B3/E3)</f>
        <v>0.72659176029962547</v>
      </c>
      <c r="G3" s="24">
        <f t="shared" ref="G3:G13" si="2">(C3/E3)</f>
        <v>0.27340823970037453</v>
      </c>
      <c r="H3" s="24">
        <f t="shared" ref="H3:H13" si="3">(D3/E3)</f>
        <v>0</v>
      </c>
    </row>
    <row r="4" spans="1:8" x14ac:dyDescent="0.25">
      <c r="A4" t="s">
        <v>8407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5">
      <c r="A5" t="s">
        <v>8408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5">
      <c r="A6" t="s">
        <v>8409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t="s">
        <v>8410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5">
      <c r="A8" t="s">
        <v>8411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5">
      <c r="A9" t="s">
        <v>8412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5">
      <c r="A10" t="s">
        <v>8413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5">
      <c r="A11" t="s">
        <v>8414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t="s">
        <v>8415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t="s">
        <v>8416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Kenning</cp:lastModifiedBy>
  <dcterms:created xsi:type="dcterms:W3CDTF">2017-04-20T15:17:24Z</dcterms:created>
  <dcterms:modified xsi:type="dcterms:W3CDTF">2020-12-28T22:14:51Z</dcterms:modified>
</cp:coreProperties>
</file>