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nnahonan/Desktop/"/>
    </mc:Choice>
  </mc:AlternateContent>
  <xr:revisionPtr revIDLastSave="0" documentId="13_ncr:1_{CF0F8AE0-F385-BD47-9AE6-EC6ACB51991B}" xr6:coauthVersionLast="47" xr6:coauthVersionMax="47" xr10:uidLastSave="{00000000-0000-0000-0000-000000000000}"/>
  <bookViews>
    <workbookView xWindow="1080" yWindow="1240" windowWidth="27640" windowHeight="16520" activeTab="1" xr2:uid="{C89F8448-550B-8A4E-AC9F-49CF66CB9CB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" l="1"/>
  <c r="E100" i="1"/>
  <c r="D100" i="1"/>
  <c r="F100" i="1" s="1"/>
  <c r="F99" i="1"/>
  <c r="D98" i="1"/>
  <c r="F98" i="1" s="1"/>
  <c r="F97" i="1"/>
  <c r="D97" i="1"/>
  <c r="F96" i="1"/>
  <c r="F95" i="1"/>
  <c r="D94" i="1"/>
  <c r="F94" i="1" s="1"/>
  <c r="D93" i="1"/>
  <c r="F93" i="1" s="1"/>
  <c r="F92" i="1"/>
  <c r="D92" i="1"/>
  <c r="F91" i="1"/>
  <c r="F90" i="1"/>
  <c r="F89" i="1"/>
  <c r="D88" i="1"/>
  <c r="F88" i="1" s="1"/>
  <c r="F87" i="1"/>
  <c r="D87" i="1"/>
  <c r="F86" i="1"/>
  <c r="D85" i="1"/>
  <c r="F85" i="1" s="1"/>
  <c r="F84" i="1"/>
  <c r="F83" i="1"/>
  <c r="F82" i="1"/>
  <c r="F81" i="1"/>
  <c r="F80" i="1"/>
  <c r="F79" i="1"/>
  <c r="D78" i="1"/>
  <c r="F78" i="1" s="1"/>
  <c r="F77" i="1"/>
  <c r="F76" i="1"/>
  <c r="F75" i="1"/>
  <c r="F74" i="1"/>
  <c r="D74" i="1"/>
  <c r="D73" i="1"/>
  <c r="F73" i="1" s="1"/>
  <c r="D72" i="1"/>
  <c r="F72" i="1" s="1"/>
  <c r="F71" i="1"/>
  <c r="F70" i="1"/>
  <c r="F69" i="1"/>
  <c r="D69" i="1"/>
  <c r="D68" i="1"/>
  <c r="F68" i="1" s="1"/>
  <c r="D67" i="1"/>
  <c r="F67" i="1" s="1"/>
  <c r="F66" i="1"/>
  <c r="F65" i="1"/>
  <c r="F64" i="1"/>
  <c r="F63" i="1"/>
  <c r="D63" i="1"/>
  <c r="F62" i="1"/>
  <c r="F61" i="1"/>
  <c r="F59" i="1"/>
  <c r="D58" i="1"/>
  <c r="F58" i="1" s="1"/>
  <c r="F57" i="1"/>
  <c r="D57" i="1"/>
  <c r="F56" i="1"/>
  <c r="F55" i="1"/>
  <c r="D54" i="1"/>
  <c r="F54" i="1" s="1"/>
  <c r="D53" i="1"/>
  <c r="F53" i="1" s="1"/>
  <c r="F52" i="1"/>
  <c r="F51" i="1"/>
  <c r="D51" i="1"/>
  <c r="F50" i="1"/>
  <c r="D49" i="1"/>
  <c r="F49" i="1" s="1"/>
  <c r="D48" i="1"/>
  <c r="F48" i="1" s="1"/>
  <c r="F47" i="1"/>
  <c r="D47" i="1"/>
  <c r="F46" i="1"/>
  <c r="D45" i="1"/>
  <c r="F45" i="1" s="1"/>
  <c r="F44" i="1"/>
  <c r="D43" i="1"/>
  <c r="F43" i="1" s="1"/>
  <c r="F42" i="1"/>
  <c r="F41" i="1"/>
  <c r="F40" i="1"/>
  <c r="F39" i="1"/>
  <c r="D38" i="1"/>
  <c r="F38" i="1" s="1"/>
  <c r="D37" i="1"/>
  <c r="F37" i="1" s="1"/>
  <c r="F36" i="1"/>
  <c r="F35" i="1"/>
  <c r="F34" i="1"/>
  <c r="D33" i="1"/>
  <c r="F33" i="1" s="1"/>
  <c r="F32" i="1"/>
  <c r="F31" i="1"/>
  <c r="F30" i="1"/>
  <c r="F29" i="1"/>
  <c r="D29" i="1"/>
  <c r="D28" i="1"/>
  <c r="F28" i="1" s="1"/>
  <c r="D27" i="1"/>
  <c r="F27" i="1" s="1"/>
  <c r="F26" i="1"/>
  <c r="F25" i="1"/>
  <c r="F24" i="1"/>
  <c r="F23" i="1"/>
  <c r="D23" i="1"/>
  <c r="F22" i="1"/>
  <c r="D22" i="1"/>
  <c r="D20" i="1"/>
  <c r="F20" i="1" s="1"/>
  <c r="F19" i="1"/>
  <c r="F18" i="1"/>
  <c r="D18" i="1"/>
  <c r="F17" i="1"/>
  <c r="F16" i="1"/>
  <c r="F15" i="1"/>
  <c r="F14" i="1"/>
  <c r="D13" i="1"/>
  <c r="F13" i="1" s="1"/>
  <c r="F12" i="1"/>
  <c r="F11" i="1"/>
  <c r="F9" i="1"/>
  <c r="F8" i="1"/>
  <c r="D8" i="1"/>
  <c r="D7" i="1"/>
  <c r="F7" i="1" s="1"/>
  <c r="F6" i="1"/>
  <c r="F4" i="1"/>
  <c r="D4" i="1"/>
  <c r="D3" i="1"/>
  <c r="F3" i="1" s="1"/>
  <c r="D2" i="1"/>
  <c r="F2" i="1" s="1"/>
</calcChain>
</file>

<file path=xl/sharedStrings.xml><?xml version="1.0" encoding="utf-8"?>
<sst xmlns="http://schemas.openxmlformats.org/spreadsheetml/2006/main" count="165" uniqueCount="24">
  <si>
    <t>Participant</t>
  </si>
  <si>
    <t>Date Collected</t>
  </si>
  <si>
    <t>Print Type</t>
  </si>
  <si>
    <t>Average Surface Area [cm2]</t>
  </si>
  <si>
    <t>Neutral</t>
  </si>
  <si>
    <t>Pucker</t>
  </si>
  <si>
    <t>Straw</t>
  </si>
  <si>
    <t xml:space="preserve">Cup </t>
  </si>
  <si>
    <t>NA</t>
  </si>
  <si>
    <t xml:space="preserve">Apple Bite </t>
  </si>
  <si>
    <t>Cup</t>
  </si>
  <si>
    <t>Surface Area (Researcher 1) [cm2]</t>
  </si>
  <si>
    <t>Surface Area (Researcher 2) [cm2]</t>
  </si>
  <si>
    <t>Participant #</t>
  </si>
  <si>
    <t>Height (cm)</t>
  </si>
  <si>
    <t>Ethnicity</t>
  </si>
  <si>
    <t>BMI</t>
  </si>
  <si>
    <t>Gender</t>
  </si>
  <si>
    <t>Age</t>
  </si>
  <si>
    <t>Hispanic</t>
  </si>
  <si>
    <t>Female</t>
  </si>
  <si>
    <t>Male</t>
  </si>
  <si>
    <t>Non-Hispanic</t>
  </si>
  <si>
    <t>Weight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</si>
</sst>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1" formatCode="0.0"/>
  </numFmts>
  <fonts count="9" x14ac:knownFonts="1">
    <font>
      <sz val="12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44444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0" fillId="0" borderId="0" xfId="0" applyFill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Fill="1"/>
    <xf numFmtId="164" fontId="6" fillId="0" borderId="0" xfId="0" applyNumberFormat="1" applyFont="1" applyFill="1"/>
    <xf numFmtId="0" fontId="7" fillId="0" borderId="0" xfId="0" applyFont="1" applyFill="1"/>
    <xf numFmtId="14" fontId="7" fillId="0" borderId="0" xfId="0" applyNumberFormat="1" applyFont="1" applyFill="1"/>
    <xf numFmtId="164" fontId="7" fillId="0" borderId="0" xfId="0" applyNumberFormat="1" applyFont="1" applyFill="1"/>
    <xf numFmtId="164" fontId="7" fillId="0" borderId="0" xfId="0" applyNumberFormat="1" applyFont="1" applyFill="1" applyAlignment="1">
      <alignment horizontal="right"/>
    </xf>
    <xf numFmtId="0" fontId="8" fillId="0" borderId="0" xfId="0" applyFont="1" applyFill="1"/>
    <xf numFmtId="14" fontId="5" fillId="0" borderId="0" xfId="0" applyNumberFormat="1" applyFont="1" applyFill="1"/>
    <xf numFmtId="0" fontId="5" fillId="0" borderId="0" xfId="0" applyFont="1" applyFill="1"/>
    <xf numFmtId="171" fontId="5" fillId="0" borderId="0" xfId="0" applyNumberFormat="1" applyFon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A994-CB6B-6441-92A1-00C4A0CCA94F}">
  <dimension ref="A1:F105"/>
  <sheetViews>
    <sheetView workbookViewId="0">
      <selection activeCell="H13" sqref="H13"/>
    </sheetView>
  </sheetViews>
  <sheetFormatPr baseColWidth="10" defaultRowHeight="16" x14ac:dyDescent="0.2"/>
  <cols>
    <col min="1" max="1" width="10.6640625" style="1" bestFit="1" customWidth="1"/>
    <col min="2" max="2" width="13.5" style="1" bestFit="1" customWidth="1"/>
    <col min="3" max="3" width="10.33203125" style="1" bestFit="1" customWidth="1"/>
    <col min="4" max="5" width="31" style="2" bestFit="1" customWidth="1"/>
    <col min="6" max="6" width="25.5" style="2" bestFit="1" customWidth="1"/>
  </cols>
  <sheetData>
    <row r="1" spans="1:6" x14ac:dyDescent="0.2">
      <c r="A1" s="10" t="s">
        <v>0</v>
      </c>
      <c r="B1" s="10" t="s">
        <v>1</v>
      </c>
      <c r="C1" s="10" t="s">
        <v>2</v>
      </c>
      <c r="D1" s="11" t="s">
        <v>11</v>
      </c>
      <c r="E1" s="11" t="s">
        <v>12</v>
      </c>
      <c r="F1" s="11" t="s">
        <v>3</v>
      </c>
    </row>
    <row r="2" spans="1:6" x14ac:dyDescent="0.2">
      <c r="A2" s="12">
        <v>1</v>
      </c>
      <c r="B2" s="13">
        <v>45033</v>
      </c>
      <c r="C2" s="12" t="s">
        <v>4</v>
      </c>
      <c r="D2" s="14">
        <f>3.15+4.155</f>
        <v>7.3049999999999997</v>
      </c>
      <c r="E2" s="14">
        <v>6.282</v>
      </c>
      <c r="F2" s="14">
        <f t="shared" ref="F2:F67" si="0">SUM(D2:E2)/2</f>
        <v>6.7934999999999999</v>
      </c>
    </row>
    <row r="3" spans="1:6" x14ac:dyDescent="0.2">
      <c r="A3" s="12">
        <v>1</v>
      </c>
      <c r="B3" s="13">
        <v>45033</v>
      </c>
      <c r="C3" s="12" t="s">
        <v>5</v>
      </c>
      <c r="D3" s="14">
        <f>19.332-0.439</f>
        <v>18.893000000000001</v>
      </c>
      <c r="E3" s="14">
        <v>13.863</v>
      </c>
      <c r="F3" s="14">
        <f t="shared" si="0"/>
        <v>16.378</v>
      </c>
    </row>
    <row r="4" spans="1:6" x14ac:dyDescent="0.2">
      <c r="A4" s="12">
        <v>1</v>
      </c>
      <c r="B4" s="13">
        <v>45033</v>
      </c>
      <c r="C4" s="12" t="s">
        <v>6</v>
      </c>
      <c r="D4" s="14">
        <f>0.325+0.499</f>
        <v>0.82400000000000007</v>
      </c>
      <c r="E4" s="14">
        <v>1.0269999999999999</v>
      </c>
      <c r="F4" s="14">
        <f t="shared" si="0"/>
        <v>0.92549999999999999</v>
      </c>
    </row>
    <row r="5" spans="1:6" x14ac:dyDescent="0.2">
      <c r="A5" s="12">
        <v>1</v>
      </c>
      <c r="B5" s="13">
        <v>45033</v>
      </c>
      <c r="C5" s="12" t="s">
        <v>7</v>
      </c>
      <c r="D5" s="15" t="s">
        <v>8</v>
      </c>
      <c r="E5" s="15" t="s">
        <v>8</v>
      </c>
      <c r="F5" s="15" t="s">
        <v>8</v>
      </c>
    </row>
    <row r="6" spans="1:6" x14ac:dyDescent="0.2">
      <c r="A6" s="12">
        <v>1</v>
      </c>
      <c r="B6" s="13">
        <v>45033</v>
      </c>
      <c r="C6" s="12" t="s">
        <v>9</v>
      </c>
      <c r="D6" s="14">
        <v>20.105</v>
      </c>
      <c r="E6" s="14">
        <v>21.062999999999999</v>
      </c>
      <c r="F6" s="14">
        <f t="shared" si="0"/>
        <v>20.584</v>
      </c>
    </row>
    <row r="7" spans="1:6" x14ac:dyDescent="0.2">
      <c r="A7" s="12">
        <v>2</v>
      </c>
      <c r="B7" s="13">
        <v>45033</v>
      </c>
      <c r="C7" s="12" t="s">
        <v>4</v>
      </c>
      <c r="D7" s="14">
        <f>5.113+5.167</f>
        <v>10.280000000000001</v>
      </c>
      <c r="E7" s="16">
        <v>12.609</v>
      </c>
      <c r="F7" s="14">
        <f t="shared" si="0"/>
        <v>11.444500000000001</v>
      </c>
    </row>
    <row r="8" spans="1:6" x14ac:dyDescent="0.2">
      <c r="A8" s="12">
        <v>2</v>
      </c>
      <c r="B8" s="13">
        <v>45033</v>
      </c>
      <c r="C8" s="12" t="s">
        <v>5</v>
      </c>
      <c r="D8" s="14">
        <f>10.45-1.052</f>
        <v>9.3979999999999997</v>
      </c>
      <c r="E8" s="14">
        <v>9.6590000000000007</v>
      </c>
      <c r="F8" s="14">
        <f t="shared" si="0"/>
        <v>9.5285000000000011</v>
      </c>
    </row>
    <row r="9" spans="1:6" x14ac:dyDescent="0.2">
      <c r="A9" s="12">
        <v>2</v>
      </c>
      <c r="B9" s="13">
        <v>45033</v>
      </c>
      <c r="C9" s="12" t="s">
        <v>6</v>
      </c>
      <c r="D9" s="14">
        <v>1.3069999999999999</v>
      </c>
      <c r="E9" s="14">
        <v>0.90900000000000003</v>
      </c>
      <c r="F9" s="14">
        <f t="shared" si="0"/>
        <v>1.1080000000000001</v>
      </c>
    </row>
    <row r="10" spans="1:6" x14ac:dyDescent="0.2">
      <c r="A10" s="12">
        <v>2</v>
      </c>
      <c r="B10" s="13">
        <v>45033</v>
      </c>
      <c r="C10" s="12" t="s">
        <v>7</v>
      </c>
      <c r="D10" s="15" t="s">
        <v>8</v>
      </c>
      <c r="E10" s="15" t="s">
        <v>8</v>
      </c>
      <c r="F10" s="15" t="s">
        <v>8</v>
      </c>
    </row>
    <row r="11" spans="1:6" x14ac:dyDescent="0.2">
      <c r="A11" s="12">
        <v>2</v>
      </c>
      <c r="B11" s="13">
        <v>45033</v>
      </c>
      <c r="C11" s="12" t="s">
        <v>9</v>
      </c>
      <c r="D11" s="14">
        <v>28.562000000000001</v>
      </c>
      <c r="E11" s="14">
        <v>29.225000000000001</v>
      </c>
      <c r="F11" s="14">
        <f t="shared" si="0"/>
        <v>28.893500000000003</v>
      </c>
    </row>
    <row r="12" spans="1:6" x14ac:dyDescent="0.2">
      <c r="A12" s="12">
        <v>3</v>
      </c>
      <c r="B12" s="13">
        <v>45040</v>
      </c>
      <c r="C12" s="12" t="s">
        <v>4</v>
      </c>
      <c r="D12" s="14">
        <v>6.9390000000000001</v>
      </c>
      <c r="E12" s="14">
        <v>6.875</v>
      </c>
      <c r="F12" s="14">
        <f t="shared" si="0"/>
        <v>6.907</v>
      </c>
    </row>
    <row r="13" spans="1:6" x14ac:dyDescent="0.2">
      <c r="A13" s="12">
        <v>3</v>
      </c>
      <c r="B13" s="13">
        <v>45040</v>
      </c>
      <c r="C13" s="12" t="s">
        <v>5</v>
      </c>
      <c r="D13" s="14">
        <f>9.343-0.233</f>
        <v>9.11</v>
      </c>
      <c r="E13" s="14">
        <v>8.1229999999999993</v>
      </c>
      <c r="F13" s="14">
        <f t="shared" si="0"/>
        <v>8.6164999999999985</v>
      </c>
    </row>
    <row r="14" spans="1:6" x14ac:dyDescent="0.2">
      <c r="A14" s="12">
        <v>3</v>
      </c>
      <c r="B14" s="13">
        <v>45040</v>
      </c>
      <c r="C14" s="12" t="s">
        <v>6</v>
      </c>
      <c r="D14" s="14">
        <v>0.98499999999999999</v>
      </c>
      <c r="E14" s="14">
        <v>0.63700000000000001</v>
      </c>
      <c r="F14" s="14">
        <f t="shared" si="0"/>
        <v>0.81099999999999994</v>
      </c>
    </row>
    <row r="15" spans="1:6" x14ac:dyDescent="0.2">
      <c r="A15" s="12">
        <v>3</v>
      </c>
      <c r="B15" s="13">
        <v>45040</v>
      </c>
      <c r="C15" s="12" t="s">
        <v>7</v>
      </c>
      <c r="D15" s="14">
        <v>2.101</v>
      </c>
      <c r="E15" s="14">
        <v>1.845</v>
      </c>
      <c r="F15" s="14">
        <f t="shared" si="0"/>
        <v>1.9729999999999999</v>
      </c>
    </row>
    <row r="16" spans="1:6" x14ac:dyDescent="0.2">
      <c r="A16" s="12">
        <v>3</v>
      </c>
      <c r="B16" s="13">
        <v>45040</v>
      </c>
      <c r="C16" s="12" t="s">
        <v>9</v>
      </c>
      <c r="D16" s="14">
        <v>10.439</v>
      </c>
      <c r="E16" s="14">
        <v>11.134</v>
      </c>
      <c r="F16" s="14">
        <f t="shared" si="0"/>
        <v>10.7865</v>
      </c>
    </row>
    <row r="17" spans="1:6" x14ac:dyDescent="0.2">
      <c r="A17" s="12">
        <v>4</v>
      </c>
      <c r="B17" s="13">
        <v>45043</v>
      </c>
      <c r="C17" s="12" t="s">
        <v>4</v>
      </c>
      <c r="D17" s="14">
        <v>5.8869999999999996</v>
      </c>
      <c r="E17" s="14">
        <v>4.6150000000000002</v>
      </c>
      <c r="F17" s="14">
        <f t="shared" si="0"/>
        <v>5.2509999999999994</v>
      </c>
    </row>
    <row r="18" spans="1:6" x14ac:dyDescent="0.2">
      <c r="A18" s="12">
        <v>4</v>
      </c>
      <c r="B18" s="13">
        <v>45043</v>
      </c>
      <c r="C18" s="12" t="s">
        <v>5</v>
      </c>
      <c r="D18" s="14">
        <f>9.044-0.125</f>
        <v>8.9190000000000005</v>
      </c>
      <c r="E18" s="14">
        <v>7.0529999999999999</v>
      </c>
      <c r="F18" s="14">
        <f t="shared" si="0"/>
        <v>7.9860000000000007</v>
      </c>
    </row>
    <row r="19" spans="1:6" x14ac:dyDescent="0.2">
      <c r="A19" s="12">
        <v>4</v>
      </c>
      <c r="B19" s="13">
        <v>45043</v>
      </c>
      <c r="C19" s="12" t="s">
        <v>6</v>
      </c>
      <c r="D19" s="14">
        <v>1.1120000000000001</v>
      </c>
      <c r="E19" s="14">
        <v>1.274</v>
      </c>
      <c r="F19" s="14">
        <f t="shared" si="0"/>
        <v>1.1930000000000001</v>
      </c>
    </row>
    <row r="20" spans="1:6" x14ac:dyDescent="0.2">
      <c r="A20" s="12">
        <v>4</v>
      </c>
      <c r="B20" s="13">
        <v>45043</v>
      </c>
      <c r="C20" s="12" t="s">
        <v>10</v>
      </c>
      <c r="D20" s="14">
        <f>0.656+1.932</f>
        <v>2.5880000000000001</v>
      </c>
      <c r="E20" s="14">
        <v>3.2240000000000002</v>
      </c>
      <c r="F20" s="14">
        <f t="shared" si="0"/>
        <v>2.9060000000000001</v>
      </c>
    </row>
    <row r="21" spans="1:6" x14ac:dyDescent="0.2">
      <c r="A21" s="12">
        <v>4</v>
      </c>
      <c r="B21" s="13">
        <v>45043</v>
      </c>
      <c r="C21" s="12" t="s">
        <v>9</v>
      </c>
      <c r="D21" s="15" t="s">
        <v>8</v>
      </c>
      <c r="E21" s="15" t="s">
        <v>8</v>
      </c>
      <c r="F21" s="15" t="s">
        <v>8</v>
      </c>
    </row>
    <row r="22" spans="1:6" x14ac:dyDescent="0.2">
      <c r="A22" s="12">
        <v>5</v>
      </c>
      <c r="B22" s="13">
        <v>45044</v>
      </c>
      <c r="C22" s="12" t="s">
        <v>4</v>
      </c>
      <c r="D22" s="14">
        <f>6.811+8.153</f>
        <v>14.964</v>
      </c>
      <c r="E22" s="14">
        <v>11.829000000000001</v>
      </c>
      <c r="F22" s="14">
        <f t="shared" si="0"/>
        <v>13.3965</v>
      </c>
    </row>
    <row r="23" spans="1:6" x14ac:dyDescent="0.2">
      <c r="A23" s="12">
        <v>5</v>
      </c>
      <c r="B23" s="13">
        <v>45044</v>
      </c>
      <c r="C23" s="12" t="s">
        <v>5</v>
      </c>
      <c r="D23" s="14">
        <f>5.236+7.292</f>
        <v>12.527999999999999</v>
      </c>
      <c r="E23" s="14">
        <v>11.005000000000001</v>
      </c>
      <c r="F23" s="14">
        <f t="shared" si="0"/>
        <v>11.766500000000001</v>
      </c>
    </row>
    <row r="24" spans="1:6" x14ac:dyDescent="0.2">
      <c r="A24" s="12">
        <v>5</v>
      </c>
      <c r="B24" s="13">
        <v>45044</v>
      </c>
      <c r="C24" s="12" t="s">
        <v>6</v>
      </c>
      <c r="D24" s="14">
        <v>1.857</v>
      </c>
      <c r="E24" s="14">
        <v>1.393</v>
      </c>
      <c r="F24" s="14">
        <f t="shared" si="0"/>
        <v>1.625</v>
      </c>
    </row>
    <row r="25" spans="1:6" x14ac:dyDescent="0.2">
      <c r="A25" s="12">
        <v>5</v>
      </c>
      <c r="B25" s="13">
        <v>45044</v>
      </c>
      <c r="C25" s="12" t="s">
        <v>10</v>
      </c>
      <c r="D25" s="14">
        <v>4.3150000000000004</v>
      </c>
      <c r="E25" s="14">
        <v>3.452</v>
      </c>
      <c r="F25" s="14">
        <f t="shared" si="0"/>
        <v>3.8835000000000002</v>
      </c>
    </row>
    <row r="26" spans="1:6" x14ac:dyDescent="0.2">
      <c r="A26" s="12">
        <v>5</v>
      </c>
      <c r="B26" s="13">
        <v>45044</v>
      </c>
      <c r="C26" s="12" t="s">
        <v>9</v>
      </c>
      <c r="D26" s="14">
        <v>18.827000000000002</v>
      </c>
      <c r="E26" s="14">
        <v>18.852</v>
      </c>
      <c r="F26" s="14">
        <f t="shared" si="0"/>
        <v>18.839500000000001</v>
      </c>
    </row>
    <row r="27" spans="1:6" x14ac:dyDescent="0.2">
      <c r="A27" s="12">
        <v>6</v>
      </c>
      <c r="B27" s="13">
        <v>45048</v>
      </c>
      <c r="C27" s="12" t="s">
        <v>4</v>
      </c>
      <c r="D27" s="14">
        <f>2.908+3.127</f>
        <v>6.0350000000000001</v>
      </c>
      <c r="E27" s="14">
        <v>5.1760000000000002</v>
      </c>
      <c r="F27" s="14">
        <f t="shared" si="0"/>
        <v>5.6055000000000001</v>
      </c>
    </row>
    <row r="28" spans="1:6" x14ac:dyDescent="0.2">
      <c r="A28" s="12">
        <v>6</v>
      </c>
      <c r="B28" s="13">
        <v>45048</v>
      </c>
      <c r="C28" s="12" t="s">
        <v>5</v>
      </c>
      <c r="D28" s="14">
        <f>10.311-1.106</f>
        <v>9.2050000000000001</v>
      </c>
      <c r="E28" s="14">
        <v>8.1419999999999995</v>
      </c>
      <c r="F28" s="14">
        <f t="shared" si="0"/>
        <v>8.6735000000000007</v>
      </c>
    </row>
    <row r="29" spans="1:6" x14ac:dyDescent="0.2">
      <c r="A29" s="12">
        <v>6</v>
      </c>
      <c r="B29" s="13">
        <v>45048</v>
      </c>
      <c r="C29" s="12" t="s">
        <v>6</v>
      </c>
      <c r="D29" s="14">
        <f>0.243+0.026+0.3</f>
        <v>0.56899999999999995</v>
      </c>
      <c r="E29" s="14">
        <v>0.34100000000000003</v>
      </c>
      <c r="F29" s="14">
        <f t="shared" si="0"/>
        <v>0.45499999999999996</v>
      </c>
    </row>
    <row r="30" spans="1:6" x14ac:dyDescent="0.2">
      <c r="A30" s="12">
        <v>6</v>
      </c>
      <c r="B30" s="13">
        <v>45048</v>
      </c>
      <c r="C30" s="12" t="s">
        <v>10</v>
      </c>
      <c r="D30" s="14">
        <v>4.5640000000000001</v>
      </c>
      <c r="E30" s="14">
        <v>5.0949999999999998</v>
      </c>
      <c r="F30" s="14">
        <f t="shared" si="0"/>
        <v>4.8294999999999995</v>
      </c>
    </row>
    <row r="31" spans="1:6" x14ac:dyDescent="0.2">
      <c r="A31" s="12">
        <v>6</v>
      </c>
      <c r="B31" s="13">
        <v>45048</v>
      </c>
      <c r="C31" s="12" t="s">
        <v>9</v>
      </c>
      <c r="D31" s="14">
        <v>17.09</v>
      </c>
      <c r="E31" s="14">
        <v>18.103000000000002</v>
      </c>
      <c r="F31" s="14">
        <f t="shared" si="0"/>
        <v>17.596499999999999</v>
      </c>
    </row>
    <row r="32" spans="1:6" x14ac:dyDescent="0.2">
      <c r="A32" s="12">
        <v>7</v>
      </c>
      <c r="B32" s="13">
        <v>45049</v>
      </c>
      <c r="C32" s="12" t="s">
        <v>4</v>
      </c>
      <c r="D32" s="14">
        <v>5.1689999999999996</v>
      </c>
      <c r="E32" s="14">
        <v>4.3869999999999996</v>
      </c>
      <c r="F32" s="14">
        <f t="shared" si="0"/>
        <v>4.7779999999999996</v>
      </c>
    </row>
    <row r="33" spans="1:6" x14ac:dyDescent="0.2">
      <c r="A33" s="12">
        <v>7</v>
      </c>
      <c r="B33" s="17">
        <v>45049</v>
      </c>
      <c r="C33" s="12" t="s">
        <v>5</v>
      </c>
      <c r="D33" s="14">
        <f>9.256-0.607</f>
        <v>8.6490000000000009</v>
      </c>
      <c r="E33" s="14">
        <v>6.8120000000000003</v>
      </c>
      <c r="F33" s="14">
        <f t="shared" si="0"/>
        <v>7.730500000000001</v>
      </c>
    </row>
    <row r="34" spans="1:6" x14ac:dyDescent="0.2">
      <c r="A34" s="12">
        <v>7</v>
      </c>
      <c r="B34" s="17">
        <v>45049</v>
      </c>
      <c r="C34" s="12" t="s">
        <v>6</v>
      </c>
      <c r="D34" s="14">
        <v>0.108</v>
      </c>
      <c r="E34" s="14">
        <v>8.2000000000000003E-2</v>
      </c>
      <c r="F34" s="14">
        <f t="shared" si="0"/>
        <v>9.5000000000000001E-2</v>
      </c>
    </row>
    <row r="35" spans="1:6" x14ac:dyDescent="0.2">
      <c r="A35" s="12">
        <v>7</v>
      </c>
      <c r="B35" s="17">
        <v>45049</v>
      </c>
      <c r="C35" s="12" t="s">
        <v>10</v>
      </c>
      <c r="D35" s="14">
        <v>2.0230000000000001</v>
      </c>
      <c r="E35" s="14">
        <v>2.4239999999999999</v>
      </c>
      <c r="F35" s="14">
        <f t="shared" si="0"/>
        <v>2.2235</v>
      </c>
    </row>
    <row r="36" spans="1:6" x14ac:dyDescent="0.2">
      <c r="A36" s="12">
        <v>7</v>
      </c>
      <c r="B36" s="17">
        <v>45049</v>
      </c>
      <c r="C36" s="12" t="s">
        <v>9</v>
      </c>
      <c r="D36" s="14">
        <v>10.108000000000001</v>
      </c>
      <c r="E36" s="14">
        <v>10.14</v>
      </c>
      <c r="F36" s="14">
        <f t="shared" si="0"/>
        <v>10.124000000000001</v>
      </c>
    </row>
    <row r="37" spans="1:6" x14ac:dyDescent="0.2">
      <c r="A37" s="12">
        <v>8</v>
      </c>
      <c r="B37" s="13">
        <v>45052</v>
      </c>
      <c r="C37" s="12" t="s">
        <v>4</v>
      </c>
      <c r="D37" s="14">
        <f>8.692-0.053</f>
        <v>8.6389999999999993</v>
      </c>
      <c r="E37" s="14">
        <v>10.595000000000001</v>
      </c>
      <c r="F37" s="14">
        <f t="shared" si="0"/>
        <v>9.6170000000000009</v>
      </c>
    </row>
    <row r="38" spans="1:6" x14ac:dyDescent="0.2">
      <c r="A38" s="12">
        <v>8</v>
      </c>
      <c r="B38" s="13">
        <v>45052</v>
      </c>
      <c r="C38" s="12" t="s">
        <v>5</v>
      </c>
      <c r="D38" s="14">
        <f>10.387-0.1</f>
        <v>10.287000000000001</v>
      </c>
      <c r="E38" s="14">
        <v>9.3439999999999994</v>
      </c>
      <c r="F38" s="14">
        <f t="shared" si="0"/>
        <v>9.8155000000000001</v>
      </c>
    </row>
    <row r="39" spans="1:6" x14ac:dyDescent="0.2">
      <c r="A39" s="12">
        <v>8</v>
      </c>
      <c r="B39" s="13">
        <v>45052</v>
      </c>
      <c r="C39" s="12" t="s">
        <v>6</v>
      </c>
      <c r="D39" s="14">
        <v>1.198</v>
      </c>
      <c r="E39" s="14">
        <v>1.327</v>
      </c>
      <c r="F39" s="14">
        <f t="shared" si="0"/>
        <v>1.2625</v>
      </c>
    </row>
    <row r="40" spans="1:6" x14ac:dyDescent="0.2">
      <c r="A40" s="12">
        <v>8</v>
      </c>
      <c r="B40" s="13">
        <v>45052</v>
      </c>
      <c r="C40" s="12" t="s">
        <v>10</v>
      </c>
      <c r="D40" s="14">
        <v>1.597</v>
      </c>
      <c r="E40" s="14">
        <v>1.486</v>
      </c>
      <c r="F40" s="14">
        <f t="shared" si="0"/>
        <v>1.5415000000000001</v>
      </c>
    </row>
    <row r="41" spans="1:6" x14ac:dyDescent="0.2">
      <c r="A41" s="12">
        <v>8</v>
      </c>
      <c r="B41" s="13">
        <v>45052</v>
      </c>
      <c r="C41" s="12" t="s">
        <v>9</v>
      </c>
      <c r="D41" s="14">
        <v>19.263000000000002</v>
      </c>
      <c r="E41" s="14">
        <v>20.236999999999998</v>
      </c>
      <c r="F41" s="14">
        <f t="shared" si="0"/>
        <v>19.75</v>
      </c>
    </row>
    <row r="42" spans="1:6" x14ac:dyDescent="0.2">
      <c r="A42" s="12">
        <v>9</v>
      </c>
      <c r="B42" s="13">
        <v>45061</v>
      </c>
      <c r="C42" s="12" t="s">
        <v>4</v>
      </c>
      <c r="D42" s="14">
        <v>10.484</v>
      </c>
      <c r="E42" s="14">
        <v>10.337</v>
      </c>
      <c r="F42" s="14">
        <f t="shared" si="0"/>
        <v>10.410499999999999</v>
      </c>
    </row>
    <row r="43" spans="1:6" x14ac:dyDescent="0.2">
      <c r="A43" s="12">
        <v>9</v>
      </c>
      <c r="B43" s="13">
        <v>45061</v>
      </c>
      <c r="C43" s="12" t="s">
        <v>5</v>
      </c>
      <c r="D43" s="14">
        <f>13.961-0.216</f>
        <v>13.745000000000001</v>
      </c>
      <c r="E43" s="14">
        <v>13.548</v>
      </c>
      <c r="F43" s="14">
        <f t="shared" si="0"/>
        <v>13.6465</v>
      </c>
    </row>
    <row r="44" spans="1:6" x14ac:dyDescent="0.2">
      <c r="A44" s="12">
        <v>9</v>
      </c>
      <c r="B44" s="13">
        <v>45061</v>
      </c>
      <c r="C44" s="12" t="s">
        <v>6</v>
      </c>
      <c r="D44" s="14">
        <v>0.67600000000000005</v>
      </c>
      <c r="E44" s="14">
        <v>0.41599999999999998</v>
      </c>
      <c r="F44" s="14">
        <f t="shared" si="0"/>
        <v>0.54600000000000004</v>
      </c>
    </row>
    <row r="45" spans="1:6" x14ac:dyDescent="0.2">
      <c r="A45" s="12">
        <v>9</v>
      </c>
      <c r="B45" s="13">
        <v>45061</v>
      </c>
      <c r="C45" s="12" t="s">
        <v>10</v>
      </c>
      <c r="D45" s="14">
        <f>2.024+0.738</f>
        <v>2.762</v>
      </c>
      <c r="E45" s="14">
        <v>2.4820000000000002</v>
      </c>
      <c r="F45" s="14">
        <f t="shared" si="0"/>
        <v>2.6219999999999999</v>
      </c>
    </row>
    <row r="46" spans="1:6" x14ac:dyDescent="0.2">
      <c r="A46" s="12">
        <v>9</v>
      </c>
      <c r="B46" s="13">
        <v>45061</v>
      </c>
      <c r="C46" s="12" t="s">
        <v>9</v>
      </c>
      <c r="D46" s="14">
        <v>16.866</v>
      </c>
      <c r="E46" s="14">
        <v>17.693999999999999</v>
      </c>
      <c r="F46" s="14">
        <f t="shared" si="0"/>
        <v>17.28</v>
      </c>
    </row>
    <row r="47" spans="1:6" x14ac:dyDescent="0.2">
      <c r="A47" s="12">
        <v>10</v>
      </c>
      <c r="B47" s="13">
        <v>45068</v>
      </c>
      <c r="C47" s="12" t="s">
        <v>4</v>
      </c>
      <c r="D47" s="14">
        <f>5.017+4.697</f>
        <v>9.7140000000000004</v>
      </c>
      <c r="E47" s="14">
        <v>8.1839999999999993</v>
      </c>
      <c r="F47" s="14">
        <f>SUM(D47:E47)/2</f>
        <v>8.9489999999999998</v>
      </c>
    </row>
    <row r="48" spans="1:6" x14ac:dyDescent="0.2">
      <c r="A48" s="12">
        <v>10</v>
      </c>
      <c r="B48" s="17">
        <v>45068</v>
      </c>
      <c r="C48" s="12" t="s">
        <v>5</v>
      </c>
      <c r="D48" s="14">
        <f>11.413-0.304</f>
        <v>11.109</v>
      </c>
      <c r="E48" s="14">
        <v>10.417</v>
      </c>
      <c r="F48" s="14">
        <f t="shared" si="0"/>
        <v>10.763</v>
      </c>
    </row>
    <row r="49" spans="1:6" x14ac:dyDescent="0.2">
      <c r="A49" s="12">
        <v>10</v>
      </c>
      <c r="B49" s="17">
        <v>45068</v>
      </c>
      <c r="C49" s="12" t="s">
        <v>6</v>
      </c>
      <c r="D49" s="14">
        <f>1.018+0.024</f>
        <v>1.042</v>
      </c>
      <c r="E49" s="14">
        <v>0.81799999999999995</v>
      </c>
      <c r="F49" s="14">
        <f t="shared" si="0"/>
        <v>0.92999999999999994</v>
      </c>
    </row>
    <row r="50" spans="1:6" x14ac:dyDescent="0.2">
      <c r="A50" s="12">
        <v>10</v>
      </c>
      <c r="B50" s="17">
        <v>45068</v>
      </c>
      <c r="C50" s="12" t="s">
        <v>10</v>
      </c>
      <c r="D50" s="14">
        <v>4.681</v>
      </c>
      <c r="E50" s="14">
        <v>4.6680000000000001</v>
      </c>
      <c r="F50" s="14">
        <f t="shared" si="0"/>
        <v>4.6745000000000001</v>
      </c>
    </row>
    <row r="51" spans="1:6" x14ac:dyDescent="0.2">
      <c r="A51" s="12">
        <v>10</v>
      </c>
      <c r="B51" s="17">
        <v>45068</v>
      </c>
      <c r="C51" s="12" t="s">
        <v>9</v>
      </c>
      <c r="D51" s="14">
        <f>5.898+6.861</f>
        <v>12.759</v>
      </c>
      <c r="E51" s="14">
        <v>11.903</v>
      </c>
      <c r="F51" s="14">
        <f t="shared" si="0"/>
        <v>12.331</v>
      </c>
    </row>
    <row r="52" spans="1:6" x14ac:dyDescent="0.2">
      <c r="A52" s="12">
        <v>11</v>
      </c>
      <c r="B52" s="17">
        <v>45068</v>
      </c>
      <c r="C52" s="12" t="s">
        <v>4</v>
      </c>
      <c r="D52" s="14">
        <v>10.061</v>
      </c>
      <c r="E52" s="14">
        <v>8.3439999999999994</v>
      </c>
      <c r="F52" s="14">
        <f t="shared" si="0"/>
        <v>9.2025000000000006</v>
      </c>
    </row>
    <row r="53" spans="1:6" x14ac:dyDescent="0.2">
      <c r="A53" s="12">
        <v>11</v>
      </c>
      <c r="B53" s="17">
        <v>45068</v>
      </c>
      <c r="C53" s="12" t="s">
        <v>5</v>
      </c>
      <c r="D53" s="14">
        <f>13.931-0.97</f>
        <v>12.960999999999999</v>
      </c>
      <c r="E53" s="14">
        <v>10.632</v>
      </c>
      <c r="F53" s="14">
        <f t="shared" si="0"/>
        <v>11.796499999999998</v>
      </c>
    </row>
    <row r="54" spans="1:6" x14ac:dyDescent="0.2">
      <c r="A54" s="12">
        <v>11</v>
      </c>
      <c r="B54" s="17">
        <v>45068</v>
      </c>
      <c r="C54" s="12" t="s">
        <v>6</v>
      </c>
      <c r="D54" s="14">
        <f>0.19+0.304</f>
        <v>0.49399999999999999</v>
      </c>
      <c r="E54" s="14">
        <v>0.441</v>
      </c>
      <c r="F54" s="14">
        <f t="shared" si="0"/>
        <v>0.46750000000000003</v>
      </c>
    </row>
    <row r="55" spans="1:6" x14ac:dyDescent="0.2">
      <c r="A55" s="12">
        <v>11</v>
      </c>
      <c r="B55" s="17">
        <v>45068</v>
      </c>
      <c r="C55" s="12" t="s">
        <v>10</v>
      </c>
      <c r="D55" s="14">
        <v>3.6960000000000002</v>
      </c>
      <c r="E55" s="14">
        <v>2.7879999999999998</v>
      </c>
      <c r="F55" s="14">
        <f t="shared" si="0"/>
        <v>3.242</v>
      </c>
    </row>
    <row r="56" spans="1:6" x14ac:dyDescent="0.2">
      <c r="A56" s="12">
        <v>11</v>
      </c>
      <c r="B56" s="17">
        <v>45068</v>
      </c>
      <c r="C56" s="12" t="s">
        <v>9</v>
      </c>
      <c r="D56" s="14">
        <v>15.241</v>
      </c>
      <c r="E56" s="14">
        <v>15.689</v>
      </c>
      <c r="F56" s="14">
        <f t="shared" si="0"/>
        <v>15.465</v>
      </c>
    </row>
    <row r="57" spans="1:6" x14ac:dyDescent="0.2">
      <c r="A57" s="12">
        <v>12</v>
      </c>
      <c r="B57" s="13">
        <v>45069</v>
      </c>
      <c r="C57" s="12" t="s">
        <v>4</v>
      </c>
      <c r="D57" s="14">
        <f>3.602+3.776</f>
        <v>7.3780000000000001</v>
      </c>
      <c r="E57" s="14">
        <v>6.8049999999999997</v>
      </c>
      <c r="F57" s="14">
        <f t="shared" si="0"/>
        <v>7.0914999999999999</v>
      </c>
    </row>
    <row r="58" spans="1:6" x14ac:dyDescent="0.2">
      <c r="A58" s="12">
        <v>12</v>
      </c>
      <c r="B58" s="17">
        <v>45069</v>
      </c>
      <c r="C58" s="12" t="s">
        <v>5</v>
      </c>
      <c r="D58" s="14">
        <f>11.249-0.577</f>
        <v>10.672000000000001</v>
      </c>
      <c r="E58" s="14">
        <v>9.7479999999999993</v>
      </c>
      <c r="F58" s="14">
        <f t="shared" si="0"/>
        <v>10.210000000000001</v>
      </c>
    </row>
    <row r="59" spans="1:6" x14ac:dyDescent="0.2">
      <c r="A59" s="12">
        <v>12</v>
      </c>
      <c r="B59" s="17">
        <v>45069</v>
      </c>
      <c r="C59" s="12" t="s">
        <v>6</v>
      </c>
      <c r="D59" s="14">
        <v>0.31</v>
      </c>
      <c r="E59" s="14">
        <v>0.36199999999999999</v>
      </c>
      <c r="F59" s="14">
        <f t="shared" si="0"/>
        <v>0.33599999999999997</v>
      </c>
    </row>
    <row r="60" spans="1:6" x14ac:dyDescent="0.2">
      <c r="A60" s="12">
        <v>12</v>
      </c>
      <c r="B60" s="17">
        <v>45069</v>
      </c>
      <c r="C60" s="12" t="s">
        <v>10</v>
      </c>
      <c r="D60" s="15" t="s">
        <v>8</v>
      </c>
      <c r="E60" s="15" t="s">
        <v>8</v>
      </c>
      <c r="F60" s="15" t="s">
        <v>8</v>
      </c>
    </row>
    <row r="61" spans="1:6" x14ac:dyDescent="0.2">
      <c r="A61" s="12">
        <v>12</v>
      </c>
      <c r="B61" s="17">
        <v>45069</v>
      </c>
      <c r="C61" s="12" t="s">
        <v>9</v>
      </c>
      <c r="D61" s="14">
        <v>12.634</v>
      </c>
      <c r="E61" s="14">
        <v>13.566000000000001</v>
      </c>
      <c r="F61" s="14">
        <f>SUM(D61:E61)/2</f>
        <v>13.100000000000001</v>
      </c>
    </row>
    <row r="62" spans="1:6" x14ac:dyDescent="0.2">
      <c r="A62" s="12">
        <v>13</v>
      </c>
      <c r="B62" s="17">
        <v>45069</v>
      </c>
      <c r="C62" s="12" t="s">
        <v>4</v>
      </c>
      <c r="D62" s="14">
        <v>8.16</v>
      </c>
      <c r="E62" s="14">
        <v>6.4880000000000004</v>
      </c>
      <c r="F62" s="14">
        <f t="shared" si="0"/>
        <v>7.3239999999999998</v>
      </c>
    </row>
    <row r="63" spans="1:6" x14ac:dyDescent="0.2">
      <c r="A63" s="12">
        <v>13</v>
      </c>
      <c r="B63" s="17">
        <v>45069</v>
      </c>
      <c r="C63" s="12" t="s">
        <v>5</v>
      </c>
      <c r="D63" s="14">
        <f>14.443-0.11</f>
        <v>14.333</v>
      </c>
      <c r="E63" s="14">
        <v>13.340999999999999</v>
      </c>
      <c r="F63" s="14">
        <f t="shared" si="0"/>
        <v>13.837</v>
      </c>
    </row>
    <row r="64" spans="1:6" x14ac:dyDescent="0.2">
      <c r="A64" s="12">
        <v>13</v>
      </c>
      <c r="B64" s="17">
        <v>45069</v>
      </c>
      <c r="C64" s="12" t="s">
        <v>6</v>
      </c>
      <c r="D64" s="14">
        <v>1.5429999999999999</v>
      </c>
      <c r="E64" s="14">
        <v>1.6559999999999999</v>
      </c>
      <c r="F64" s="14">
        <f t="shared" si="0"/>
        <v>1.5994999999999999</v>
      </c>
    </row>
    <row r="65" spans="1:6" x14ac:dyDescent="0.2">
      <c r="A65" s="12">
        <v>13</v>
      </c>
      <c r="B65" s="17">
        <v>45069</v>
      </c>
      <c r="C65" s="12" t="s">
        <v>10</v>
      </c>
      <c r="D65" s="14">
        <v>2.9790000000000001</v>
      </c>
      <c r="E65" s="14">
        <v>2.9239999999999999</v>
      </c>
      <c r="F65" s="14">
        <f t="shared" si="0"/>
        <v>2.9515000000000002</v>
      </c>
    </row>
    <row r="66" spans="1:6" x14ac:dyDescent="0.2">
      <c r="A66" s="12">
        <v>13</v>
      </c>
      <c r="B66" s="17">
        <v>45069</v>
      </c>
      <c r="C66" s="12" t="s">
        <v>9</v>
      </c>
      <c r="D66" s="14">
        <v>19.042999999999999</v>
      </c>
      <c r="E66" s="14">
        <v>19.856999999999999</v>
      </c>
      <c r="F66" s="14">
        <f t="shared" si="0"/>
        <v>19.45</v>
      </c>
    </row>
    <row r="67" spans="1:6" x14ac:dyDescent="0.2">
      <c r="A67" s="12">
        <v>14</v>
      </c>
      <c r="B67" s="17">
        <v>45069</v>
      </c>
      <c r="C67" s="12" t="s">
        <v>4</v>
      </c>
      <c r="D67" s="14">
        <f>2.507+2.765</f>
        <v>5.2720000000000002</v>
      </c>
      <c r="E67" s="14">
        <v>4.2320000000000002</v>
      </c>
      <c r="F67" s="14">
        <f t="shared" si="0"/>
        <v>4.7520000000000007</v>
      </c>
    </row>
    <row r="68" spans="1:6" x14ac:dyDescent="0.2">
      <c r="A68" s="12">
        <v>14</v>
      </c>
      <c r="B68" s="17">
        <v>45069</v>
      </c>
      <c r="C68" s="12" t="s">
        <v>5</v>
      </c>
      <c r="D68" s="14">
        <f>7.759-0.256</f>
        <v>7.5030000000000001</v>
      </c>
      <c r="E68" s="14">
        <v>6.9729999999999999</v>
      </c>
      <c r="F68" s="14">
        <f t="shared" ref="F68:F101" si="1">SUM(D68:E68)/2</f>
        <v>7.2379999999999995</v>
      </c>
    </row>
    <row r="69" spans="1:6" x14ac:dyDescent="0.2">
      <c r="A69" s="12">
        <v>14</v>
      </c>
      <c r="B69" s="17">
        <v>45069</v>
      </c>
      <c r="C69" s="12" t="s">
        <v>6</v>
      </c>
      <c r="D69" s="14">
        <f>0.011+0.154+0.054+0.179</f>
        <v>0.39800000000000002</v>
      </c>
      <c r="E69" s="14">
        <v>0.42499999999999999</v>
      </c>
      <c r="F69" s="14">
        <f t="shared" si="1"/>
        <v>0.41149999999999998</v>
      </c>
    </row>
    <row r="70" spans="1:6" x14ac:dyDescent="0.2">
      <c r="A70" s="12">
        <v>14</v>
      </c>
      <c r="B70" s="17">
        <v>45069</v>
      </c>
      <c r="C70" s="12" t="s">
        <v>10</v>
      </c>
      <c r="D70" s="14">
        <v>3.577</v>
      </c>
      <c r="E70" s="14">
        <v>3.351</v>
      </c>
      <c r="F70" s="14">
        <f t="shared" si="1"/>
        <v>3.464</v>
      </c>
    </row>
    <row r="71" spans="1:6" x14ac:dyDescent="0.2">
      <c r="A71" s="12">
        <v>14</v>
      </c>
      <c r="B71" s="17">
        <v>45069</v>
      </c>
      <c r="C71" s="12" t="s">
        <v>9</v>
      </c>
      <c r="D71" s="14">
        <v>15.1</v>
      </c>
      <c r="E71" s="14">
        <v>16.318999999999999</v>
      </c>
      <c r="F71" s="14">
        <f t="shared" si="1"/>
        <v>15.709499999999998</v>
      </c>
    </row>
    <row r="72" spans="1:6" x14ac:dyDescent="0.2">
      <c r="A72" s="12">
        <v>15</v>
      </c>
      <c r="B72" s="13">
        <v>45072</v>
      </c>
      <c r="C72" s="12" t="s">
        <v>4</v>
      </c>
      <c r="D72" s="14">
        <f>8.153-0.046</f>
        <v>8.1070000000000011</v>
      </c>
      <c r="E72" s="14">
        <v>7.0620000000000003</v>
      </c>
      <c r="F72" s="14">
        <f t="shared" si="1"/>
        <v>7.5845000000000002</v>
      </c>
    </row>
    <row r="73" spans="1:6" x14ac:dyDescent="0.2">
      <c r="A73" s="12">
        <v>15</v>
      </c>
      <c r="B73" s="13">
        <v>45072</v>
      </c>
      <c r="C73" s="12" t="s">
        <v>5</v>
      </c>
      <c r="D73" s="14">
        <f>7.61-0.119</f>
        <v>7.4910000000000005</v>
      </c>
      <c r="E73" s="14">
        <v>5.7569999999999997</v>
      </c>
      <c r="F73" s="14">
        <f t="shared" si="1"/>
        <v>6.6240000000000006</v>
      </c>
    </row>
    <row r="74" spans="1:6" x14ac:dyDescent="0.2">
      <c r="A74" s="12">
        <v>15</v>
      </c>
      <c r="B74" s="13">
        <v>45072</v>
      </c>
      <c r="C74" s="12" t="s">
        <v>6</v>
      </c>
      <c r="D74" s="14">
        <f>1.295+0.251</f>
        <v>1.5459999999999998</v>
      </c>
      <c r="E74" s="14">
        <v>1.1819999999999999</v>
      </c>
      <c r="F74" s="14">
        <f t="shared" si="1"/>
        <v>1.3639999999999999</v>
      </c>
    </row>
    <row r="75" spans="1:6" x14ac:dyDescent="0.2">
      <c r="A75" s="12">
        <v>15</v>
      </c>
      <c r="B75" s="13">
        <v>45072</v>
      </c>
      <c r="C75" s="12" t="s">
        <v>10</v>
      </c>
      <c r="D75" s="14">
        <v>2.4969999999999999</v>
      </c>
      <c r="E75" s="14">
        <v>2.2509999999999999</v>
      </c>
      <c r="F75" s="14">
        <f t="shared" si="1"/>
        <v>2.3739999999999997</v>
      </c>
    </row>
    <row r="76" spans="1:6" x14ac:dyDescent="0.2">
      <c r="A76" s="12">
        <v>15</v>
      </c>
      <c r="B76" s="13">
        <v>45072</v>
      </c>
      <c r="C76" s="12" t="s">
        <v>9</v>
      </c>
      <c r="D76" s="14">
        <v>19.844000000000001</v>
      </c>
      <c r="E76" s="14">
        <v>19.068999999999999</v>
      </c>
      <c r="F76" s="14">
        <f t="shared" si="1"/>
        <v>19.456499999999998</v>
      </c>
    </row>
    <row r="77" spans="1:6" x14ac:dyDescent="0.2">
      <c r="A77" s="12">
        <v>16</v>
      </c>
      <c r="B77" s="13">
        <v>45077</v>
      </c>
      <c r="C77" s="12" t="s">
        <v>4</v>
      </c>
      <c r="D77" s="14">
        <v>9.2569999999999997</v>
      </c>
      <c r="E77" s="14">
        <v>7.3460000000000001</v>
      </c>
      <c r="F77" s="14">
        <f t="shared" si="1"/>
        <v>8.3015000000000008</v>
      </c>
    </row>
    <row r="78" spans="1:6" x14ac:dyDescent="0.2">
      <c r="A78" s="12">
        <v>16</v>
      </c>
      <c r="B78" s="13">
        <v>45077</v>
      </c>
      <c r="C78" s="12" t="s">
        <v>5</v>
      </c>
      <c r="D78" s="14">
        <f>13.262-0.401</f>
        <v>12.861000000000001</v>
      </c>
      <c r="E78" s="14">
        <v>11.183</v>
      </c>
      <c r="F78" s="14">
        <f t="shared" si="1"/>
        <v>12.022</v>
      </c>
    </row>
    <row r="79" spans="1:6" x14ac:dyDescent="0.2">
      <c r="A79" s="12">
        <v>16</v>
      </c>
      <c r="B79" s="13">
        <v>45077</v>
      </c>
      <c r="C79" s="12" t="s">
        <v>6</v>
      </c>
      <c r="D79" s="14">
        <v>1.8089999999999999</v>
      </c>
      <c r="E79" s="14">
        <v>1.861</v>
      </c>
      <c r="F79" s="14">
        <f t="shared" si="1"/>
        <v>1.835</v>
      </c>
    </row>
    <row r="80" spans="1:6" x14ac:dyDescent="0.2">
      <c r="A80" s="12">
        <v>16</v>
      </c>
      <c r="B80" s="13">
        <v>45077</v>
      </c>
      <c r="C80" s="12" t="s">
        <v>10</v>
      </c>
      <c r="D80" s="14">
        <v>3.6280000000000001</v>
      </c>
      <c r="E80" s="14">
        <v>3.6150000000000002</v>
      </c>
      <c r="F80" s="14">
        <f t="shared" si="1"/>
        <v>3.6215000000000002</v>
      </c>
    </row>
    <row r="81" spans="1:6" x14ac:dyDescent="0.2">
      <c r="A81" s="12">
        <v>16</v>
      </c>
      <c r="B81" s="13">
        <v>45077</v>
      </c>
      <c r="C81" s="12" t="s">
        <v>9</v>
      </c>
      <c r="D81" s="14">
        <v>21.204000000000001</v>
      </c>
      <c r="E81" s="14">
        <v>21.564</v>
      </c>
      <c r="F81" s="14">
        <f t="shared" si="1"/>
        <v>21.384</v>
      </c>
    </row>
    <row r="82" spans="1:6" x14ac:dyDescent="0.2">
      <c r="A82" s="12">
        <v>17</v>
      </c>
      <c r="B82" s="13">
        <v>45078</v>
      </c>
      <c r="C82" s="12" t="s">
        <v>4</v>
      </c>
      <c r="D82" s="14">
        <v>7.28</v>
      </c>
      <c r="E82" s="14">
        <v>7.335</v>
      </c>
      <c r="F82" s="14">
        <f>SUM(D82:E82)/2</f>
        <v>7.3075000000000001</v>
      </c>
    </row>
    <row r="83" spans="1:6" x14ac:dyDescent="0.2">
      <c r="A83" s="12">
        <v>17</v>
      </c>
      <c r="B83" s="13">
        <v>45078</v>
      </c>
      <c r="C83" s="12" t="s">
        <v>5</v>
      </c>
      <c r="D83" s="14">
        <v>7.1619999999999999</v>
      </c>
      <c r="E83" s="14">
        <v>6.7380000000000004</v>
      </c>
      <c r="F83" s="14">
        <f t="shared" si="1"/>
        <v>6.95</v>
      </c>
    </row>
    <row r="84" spans="1:6" x14ac:dyDescent="0.2">
      <c r="A84" s="12">
        <v>17</v>
      </c>
      <c r="B84" s="13">
        <v>45078</v>
      </c>
      <c r="C84" s="12" t="s">
        <v>6</v>
      </c>
      <c r="D84" s="14">
        <v>0.81699999999999995</v>
      </c>
      <c r="E84" s="14">
        <v>0.80500000000000005</v>
      </c>
      <c r="F84" s="14">
        <f t="shared" si="1"/>
        <v>0.81099999999999994</v>
      </c>
    </row>
    <row r="85" spans="1:6" x14ac:dyDescent="0.2">
      <c r="A85" s="12">
        <v>17</v>
      </c>
      <c r="B85" s="13">
        <v>45078</v>
      </c>
      <c r="C85" s="12" t="s">
        <v>10</v>
      </c>
      <c r="D85" s="14">
        <f>0.944+0.513</f>
        <v>1.4569999999999999</v>
      </c>
      <c r="E85" s="14">
        <v>1.339</v>
      </c>
      <c r="F85" s="14">
        <f t="shared" si="1"/>
        <v>1.3979999999999999</v>
      </c>
    </row>
    <row r="86" spans="1:6" x14ac:dyDescent="0.2">
      <c r="A86" s="12">
        <v>17</v>
      </c>
      <c r="B86" s="13">
        <v>45078</v>
      </c>
      <c r="C86" s="12" t="s">
        <v>9</v>
      </c>
      <c r="D86" s="14">
        <v>9.8309999999999995</v>
      </c>
      <c r="E86" s="18">
        <v>12.061</v>
      </c>
      <c r="F86" s="14">
        <f t="shared" si="1"/>
        <v>10.946</v>
      </c>
    </row>
    <row r="87" spans="1:6" x14ac:dyDescent="0.2">
      <c r="A87" s="12">
        <v>18</v>
      </c>
      <c r="B87" s="13">
        <v>45078</v>
      </c>
      <c r="C87" s="12" t="s">
        <v>4</v>
      </c>
      <c r="D87" s="14">
        <f>13.795-0.453</f>
        <v>13.342000000000001</v>
      </c>
      <c r="E87" s="14">
        <v>12.92</v>
      </c>
      <c r="F87" s="14">
        <f t="shared" si="1"/>
        <v>13.131</v>
      </c>
    </row>
    <row r="88" spans="1:6" x14ac:dyDescent="0.2">
      <c r="A88" s="12">
        <v>18</v>
      </c>
      <c r="B88" s="13">
        <v>45078</v>
      </c>
      <c r="C88" s="12" t="s">
        <v>5</v>
      </c>
      <c r="D88" s="14">
        <f>8.456-0.233-0.118</f>
        <v>8.1049999999999986</v>
      </c>
      <c r="E88" s="14">
        <v>7.1719999999999997</v>
      </c>
      <c r="F88" s="14">
        <f t="shared" si="1"/>
        <v>7.6384999999999987</v>
      </c>
    </row>
    <row r="89" spans="1:6" x14ac:dyDescent="0.2">
      <c r="A89" s="12">
        <v>18</v>
      </c>
      <c r="B89" s="13">
        <v>45078</v>
      </c>
      <c r="C89" s="12" t="s">
        <v>6</v>
      </c>
      <c r="D89" s="14">
        <v>1.0169999999999999</v>
      </c>
      <c r="E89" s="14">
        <v>1.0009999999999999</v>
      </c>
      <c r="F89" s="14">
        <f t="shared" si="1"/>
        <v>1.0089999999999999</v>
      </c>
    </row>
    <row r="90" spans="1:6" x14ac:dyDescent="0.2">
      <c r="A90" s="12">
        <v>18</v>
      </c>
      <c r="B90" s="13">
        <v>45078</v>
      </c>
      <c r="C90" s="12" t="s">
        <v>10</v>
      </c>
      <c r="D90" s="14">
        <v>3.177</v>
      </c>
      <c r="E90" s="14">
        <v>3.343</v>
      </c>
      <c r="F90" s="14">
        <f t="shared" si="1"/>
        <v>3.26</v>
      </c>
    </row>
    <row r="91" spans="1:6" x14ac:dyDescent="0.2">
      <c r="A91" s="12">
        <v>18</v>
      </c>
      <c r="B91" s="13">
        <v>45078</v>
      </c>
      <c r="C91" s="12" t="s">
        <v>9</v>
      </c>
      <c r="D91" s="14">
        <v>14.031000000000001</v>
      </c>
      <c r="E91" s="14">
        <v>14.41</v>
      </c>
      <c r="F91" s="14">
        <f>SUM(D91:E91)/2</f>
        <v>14.220500000000001</v>
      </c>
    </row>
    <row r="92" spans="1:6" x14ac:dyDescent="0.2">
      <c r="A92" s="12">
        <v>19</v>
      </c>
      <c r="B92" s="13">
        <v>45078</v>
      </c>
      <c r="C92" s="12" t="s">
        <v>4</v>
      </c>
      <c r="D92" s="14">
        <f>2.618+4.001</f>
        <v>6.6189999999999998</v>
      </c>
      <c r="E92" s="14">
        <v>5.46</v>
      </c>
      <c r="F92" s="14">
        <f t="shared" si="1"/>
        <v>6.0395000000000003</v>
      </c>
    </row>
    <row r="93" spans="1:6" x14ac:dyDescent="0.2">
      <c r="A93" s="12">
        <v>19</v>
      </c>
      <c r="B93" s="13">
        <v>45078</v>
      </c>
      <c r="C93" s="12" t="s">
        <v>5</v>
      </c>
      <c r="D93" s="14">
        <f>4.945+3.352</f>
        <v>8.2970000000000006</v>
      </c>
      <c r="E93" s="14">
        <v>7.9809999999999999</v>
      </c>
      <c r="F93" s="14">
        <f t="shared" si="1"/>
        <v>8.1389999999999993</v>
      </c>
    </row>
    <row r="94" spans="1:6" x14ac:dyDescent="0.2">
      <c r="A94" s="12">
        <v>19</v>
      </c>
      <c r="B94" s="13">
        <v>45078</v>
      </c>
      <c r="C94" s="12" t="s">
        <v>6</v>
      </c>
      <c r="D94" s="14">
        <f>0.665+0.06+0.04</f>
        <v>0.76500000000000012</v>
      </c>
      <c r="E94" s="14">
        <v>0.64800000000000002</v>
      </c>
      <c r="F94" s="14">
        <f t="shared" si="1"/>
        <v>0.70650000000000013</v>
      </c>
    </row>
    <row r="95" spans="1:6" x14ac:dyDescent="0.2">
      <c r="A95" s="12">
        <v>19</v>
      </c>
      <c r="B95" s="13">
        <v>45078</v>
      </c>
      <c r="C95" s="12" t="s">
        <v>10</v>
      </c>
      <c r="D95" s="14">
        <v>2.927</v>
      </c>
      <c r="E95" s="14">
        <v>2.5030000000000001</v>
      </c>
      <c r="F95" s="14">
        <f t="shared" si="1"/>
        <v>2.7149999999999999</v>
      </c>
    </row>
    <row r="96" spans="1:6" x14ac:dyDescent="0.2">
      <c r="A96" s="12">
        <v>19</v>
      </c>
      <c r="B96" s="13">
        <v>45078</v>
      </c>
      <c r="C96" s="12" t="s">
        <v>9</v>
      </c>
      <c r="D96" s="14">
        <v>15.791</v>
      </c>
      <c r="E96" s="14">
        <v>15.904999999999999</v>
      </c>
      <c r="F96" s="14">
        <f t="shared" si="1"/>
        <v>15.847999999999999</v>
      </c>
    </row>
    <row r="97" spans="1:6" x14ac:dyDescent="0.2">
      <c r="A97" s="12">
        <v>20</v>
      </c>
      <c r="B97" s="13">
        <v>45086</v>
      </c>
      <c r="C97" s="12" t="s">
        <v>4</v>
      </c>
      <c r="D97" s="14">
        <f>16.544-0.42</f>
        <v>16.123999999999999</v>
      </c>
      <c r="E97" s="14">
        <v>14.201000000000001</v>
      </c>
      <c r="F97" s="14">
        <f t="shared" si="1"/>
        <v>15.1625</v>
      </c>
    </row>
    <row r="98" spans="1:6" x14ac:dyDescent="0.2">
      <c r="A98" s="12">
        <v>20</v>
      </c>
      <c r="B98" s="17">
        <v>45086</v>
      </c>
      <c r="C98" s="12" t="s">
        <v>5</v>
      </c>
      <c r="D98" s="14">
        <f>14.39-0.552-0.283</f>
        <v>13.555000000000001</v>
      </c>
      <c r="E98" s="14">
        <v>11.504</v>
      </c>
      <c r="F98" s="14">
        <f t="shared" si="1"/>
        <v>12.529500000000001</v>
      </c>
    </row>
    <row r="99" spans="1:6" x14ac:dyDescent="0.2">
      <c r="A99" s="12">
        <v>20</v>
      </c>
      <c r="B99" s="17">
        <v>45086</v>
      </c>
      <c r="C99" s="12" t="s">
        <v>6</v>
      </c>
      <c r="D99" s="14">
        <v>0.34399999999999997</v>
      </c>
      <c r="E99" s="14">
        <v>0.30599999999999999</v>
      </c>
      <c r="F99" s="14">
        <f t="shared" si="1"/>
        <v>0.32499999999999996</v>
      </c>
    </row>
    <row r="100" spans="1:6" x14ac:dyDescent="0.2">
      <c r="A100" s="12">
        <v>20</v>
      </c>
      <c r="B100" s="17">
        <v>45086</v>
      </c>
      <c r="C100" s="12" t="s">
        <v>10</v>
      </c>
      <c r="D100" s="14">
        <f>SUM(0.465, 2.116, 0.346)</f>
        <v>2.927</v>
      </c>
      <c r="E100" s="14">
        <f>SUM(0.514, 2.233, 0.326)</f>
        <v>3.073</v>
      </c>
      <c r="F100" s="14">
        <f t="shared" si="1"/>
        <v>3</v>
      </c>
    </row>
    <row r="101" spans="1:6" x14ac:dyDescent="0.2">
      <c r="A101" s="12">
        <v>20</v>
      </c>
      <c r="B101" s="17">
        <v>45086</v>
      </c>
      <c r="C101" s="12" t="s">
        <v>9</v>
      </c>
      <c r="D101" s="14">
        <v>15.911</v>
      </c>
      <c r="E101" s="14">
        <v>16.047999999999998</v>
      </c>
      <c r="F101" s="14">
        <f t="shared" si="1"/>
        <v>15.979499999999998</v>
      </c>
    </row>
    <row r="105" spans="1:6" x14ac:dyDescent="0.2">
      <c r="A10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B6BC-B605-A74D-93B4-543CCE71DA5E}">
  <dimension ref="A1:J21"/>
  <sheetViews>
    <sheetView tabSelected="1" workbookViewId="0">
      <selection activeCell="I2" sqref="I2:I21"/>
    </sheetView>
  </sheetViews>
  <sheetFormatPr baseColWidth="10" defaultRowHeight="16" x14ac:dyDescent="0.2"/>
  <cols>
    <col min="1" max="1" width="12.1640625" bestFit="1" customWidth="1"/>
    <col min="2" max="2" width="11.1640625" bestFit="1" customWidth="1"/>
    <col min="3" max="3" width="11.33203125" bestFit="1" customWidth="1"/>
    <col min="4" max="4" width="12.33203125" bestFit="1" customWidth="1"/>
    <col min="5" max="5" width="5.1640625" bestFit="1" customWidth="1"/>
    <col min="6" max="6" width="7.5" bestFit="1" customWidth="1"/>
    <col min="7" max="7" width="4.5" bestFit="1" customWidth="1"/>
  </cols>
  <sheetData>
    <row r="1" spans="1:10" x14ac:dyDescent="0.2">
      <c r="A1" s="6" t="s">
        <v>13</v>
      </c>
      <c r="B1" s="6" t="s">
        <v>14</v>
      </c>
      <c r="C1" s="6" t="s">
        <v>23</v>
      </c>
      <c r="D1" s="6" t="s">
        <v>15</v>
      </c>
      <c r="E1" s="6" t="s">
        <v>16</v>
      </c>
      <c r="F1" s="6" t="s">
        <v>17</v>
      </c>
      <c r="G1" s="7" t="s">
        <v>18</v>
      </c>
      <c r="H1" s="4"/>
    </row>
    <row r="2" spans="1:10" x14ac:dyDescent="0.2">
      <c r="A2" s="8">
        <v>1</v>
      </c>
      <c r="B2" s="19">
        <v>167.6</v>
      </c>
      <c r="C2" s="19">
        <v>91.6</v>
      </c>
      <c r="D2" s="8" t="s">
        <v>19</v>
      </c>
      <c r="E2" s="19">
        <v>32.6</v>
      </c>
      <c r="F2" s="8" t="s">
        <v>20</v>
      </c>
      <c r="G2" s="9">
        <v>20</v>
      </c>
      <c r="H2" s="5"/>
      <c r="J2" s="20"/>
    </row>
    <row r="3" spans="1:10" x14ac:dyDescent="0.2">
      <c r="A3" s="8">
        <v>2</v>
      </c>
      <c r="B3" s="19">
        <v>180.3</v>
      </c>
      <c r="C3" s="19">
        <v>79.400000000000006</v>
      </c>
      <c r="D3" s="8" t="s">
        <v>19</v>
      </c>
      <c r="E3" s="19">
        <v>24.4</v>
      </c>
      <c r="F3" s="8" t="s">
        <v>21</v>
      </c>
      <c r="G3" s="9">
        <v>22</v>
      </c>
      <c r="H3" s="5"/>
      <c r="J3" s="20"/>
    </row>
    <row r="4" spans="1:10" x14ac:dyDescent="0.2">
      <c r="A4" s="8">
        <v>3</v>
      </c>
      <c r="B4" s="19">
        <v>177.8</v>
      </c>
      <c r="C4" s="19">
        <v>82.4</v>
      </c>
      <c r="D4" s="8" t="s">
        <v>22</v>
      </c>
      <c r="E4" s="19">
        <v>26.1</v>
      </c>
      <c r="F4" s="8" t="s">
        <v>20</v>
      </c>
      <c r="G4" s="9">
        <v>31</v>
      </c>
      <c r="H4" s="5"/>
      <c r="J4" s="20"/>
    </row>
    <row r="5" spans="1:10" x14ac:dyDescent="0.2">
      <c r="A5" s="8">
        <v>4</v>
      </c>
      <c r="B5" s="19">
        <v>154.9</v>
      </c>
      <c r="C5" s="19">
        <v>71.7</v>
      </c>
      <c r="D5" s="8" t="s">
        <v>22</v>
      </c>
      <c r="E5" s="19">
        <v>29.9</v>
      </c>
      <c r="F5" s="8" t="s">
        <v>20</v>
      </c>
      <c r="G5" s="9">
        <v>58</v>
      </c>
      <c r="H5" s="5"/>
      <c r="J5" s="20"/>
    </row>
    <row r="6" spans="1:10" x14ac:dyDescent="0.2">
      <c r="A6" s="8">
        <v>5</v>
      </c>
      <c r="B6" s="19">
        <v>177.8</v>
      </c>
      <c r="C6" s="19">
        <v>82</v>
      </c>
      <c r="D6" s="8" t="s">
        <v>19</v>
      </c>
      <c r="E6" s="19">
        <v>26</v>
      </c>
      <c r="F6" s="8" t="s">
        <v>21</v>
      </c>
      <c r="G6" s="9">
        <v>34</v>
      </c>
      <c r="H6" s="5"/>
      <c r="J6" s="20"/>
    </row>
    <row r="7" spans="1:10" x14ac:dyDescent="0.2">
      <c r="A7" s="8">
        <v>6</v>
      </c>
      <c r="B7" s="19">
        <v>160</v>
      </c>
      <c r="C7" s="19">
        <v>58.1</v>
      </c>
      <c r="D7" s="8" t="s">
        <v>19</v>
      </c>
      <c r="E7" s="19">
        <v>22.7</v>
      </c>
      <c r="F7" s="8" t="s">
        <v>20</v>
      </c>
      <c r="G7" s="9">
        <v>22</v>
      </c>
      <c r="H7" s="5"/>
      <c r="J7" s="20"/>
    </row>
    <row r="8" spans="1:10" x14ac:dyDescent="0.2">
      <c r="A8" s="8">
        <v>7</v>
      </c>
      <c r="B8" s="19">
        <v>172.7</v>
      </c>
      <c r="C8" s="19">
        <v>61.2</v>
      </c>
      <c r="D8" s="8" t="s">
        <v>19</v>
      </c>
      <c r="E8" s="19">
        <v>20.5</v>
      </c>
      <c r="F8" s="8" t="s">
        <v>21</v>
      </c>
      <c r="G8" s="9">
        <v>24</v>
      </c>
      <c r="H8" s="5"/>
      <c r="J8" s="20"/>
    </row>
    <row r="9" spans="1:10" x14ac:dyDescent="0.2">
      <c r="A9" s="8">
        <v>8</v>
      </c>
      <c r="B9" s="19">
        <v>162.6</v>
      </c>
      <c r="C9" s="19">
        <v>120.2</v>
      </c>
      <c r="D9" s="8" t="s">
        <v>19</v>
      </c>
      <c r="E9" s="19">
        <v>45.5</v>
      </c>
      <c r="F9" s="8" t="s">
        <v>20</v>
      </c>
      <c r="G9" s="9">
        <v>22</v>
      </c>
      <c r="H9" s="5"/>
      <c r="J9" s="20"/>
    </row>
    <row r="10" spans="1:10" x14ac:dyDescent="0.2">
      <c r="A10" s="8">
        <v>9</v>
      </c>
      <c r="B10" s="19">
        <v>180.3</v>
      </c>
      <c r="C10" s="19">
        <v>101.2</v>
      </c>
      <c r="D10" s="8" t="s">
        <v>19</v>
      </c>
      <c r="E10" s="19">
        <v>31.1</v>
      </c>
      <c r="F10" s="8" t="s">
        <v>21</v>
      </c>
      <c r="G10" s="9">
        <v>33</v>
      </c>
      <c r="H10" s="5"/>
      <c r="J10" s="20"/>
    </row>
    <row r="11" spans="1:10" x14ac:dyDescent="0.2">
      <c r="A11" s="8">
        <v>10</v>
      </c>
      <c r="B11" s="19">
        <v>175.3</v>
      </c>
      <c r="C11" s="19">
        <v>98</v>
      </c>
      <c r="D11" s="8" t="s">
        <v>19</v>
      </c>
      <c r="E11" s="19">
        <v>31.9</v>
      </c>
      <c r="F11" s="8" t="s">
        <v>20</v>
      </c>
      <c r="G11" s="9">
        <v>30</v>
      </c>
      <c r="H11" s="5"/>
      <c r="J11" s="20"/>
    </row>
    <row r="12" spans="1:10" x14ac:dyDescent="0.2">
      <c r="A12" s="8">
        <v>11</v>
      </c>
      <c r="B12" s="19">
        <v>172.7</v>
      </c>
      <c r="C12" s="19">
        <v>113.4</v>
      </c>
      <c r="D12" s="8" t="s">
        <v>19</v>
      </c>
      <c r="E12" s="19">
        <v>38</v>
      </c>
      <c r="F12" s="8" t="s">
        <v>21</v>
      </c>
      <c r="G12" s="9">
        <v>26</v>
      </c>
      <c r="H12" s="5"/>
      <c r="J12" s="20"/>
    </row>
    <row r="13" spans="1:10" x14ac:dyDescent="0.2">
      <c r="A13" s="8">
        <v>12</v>
      </c>
      <c r="B13" s="19">
        <v>157.5</v>
      </c>
      <c r="C13" s="19">
        <v>54.9</v>
      </c>
      <c r="D13" s="8" t="s">
        <v>19</v>
      </c>
      <c r="E13" s="19">
        <v>22.1</v>
      </c>
      <c r="F13" s="8" t="s">
        <v>20</v>
      </c>
      <c r="G13" s="9">
        <v>25</v>
      </c>
      <c r="H13" s="5"/>
      <c r="J13" s="20"/>
    </row>
    <row r="14" spans="1:10" x14ac:dyDescent="0.2">
      <c r="A14" s="8">
        <v>13</v>
      </c>
      <c r="B14" s="19">
        <v>175.3</v>
      </c>
      <c r="C14" s="19">
        <v>84.4</v>
      </c>
      <c r="D14" s="8" t="s">
        <v>19</v>
      </c>
      <c r="E14" s="19">
        <v>27.5</v>
      </c>
      <c r="F14" s="8" t="s">
        <v>21</v>
      </c>
      <c r="G14" s="9">
        <v>24</v>
      </c>
      <c r="H14" s="5"/>
      <c r="J14" s="20"/>
    </row>
    <row r="15" spans="1:10" x14ac:dyDescent="0.2">
      <c r="A15" s="8">
        <v>14</v>
      </c>
      <c r="B15" s="19">
        <v>162.6</v>
      </c>
      <c r="C15" s="19">
        <v>66.2</v>
      </c>
      <c r="D15" s="8" t="s">
        <v>22</v>
      </c>
      <c r="E15" s="19">
        <v>25.1</v>
      </c>
      <c r="F15" s="8" t="s">
        <v>20</v>
      </c>
      <c r="G15" s="9">
        <v>45</v>
      </c>
      <c r="H15" s="5"/>
      <c r="J15" s="20"/>
    </row>
    <row r="16" spans="1:10" x14ac:dyDescent="0.2">
      <c r="A16" s="8">
        <v>15</v>
      </c>
      <c r="B16" s="19">
        <v>160</v>
      </c>
      <c r="C16" s="19">
        <v>51.3</v>
      </c>
      <c r="D16" s="8" t="s">
        <v>19</v>
      </c>
      <c r="E16" s="19">
        <v>20</v>
      </c>
      <c r="F16" s="8" t="s">
        <v>20</v>
      </c>
      <c r="G16" s="9">
        <v>45</v>
      </c>
      <c r="H16" s="5"/>
      <c r="J16" s="20"/>
    </row>
    <row r="17" spans="1:10" x14ac:dyDescent="0.2">
      <c r="A17" s="8">
        <v>16</v>
      </c>
      <c r="B17" s="19">
        <v>175.3</v>
      </c>
      <c r="C17" s="19">
        <v>68.8</v>
      </c>
      <c r="D17" s="8" t="s">
        <v>19</v>
      </c>
      <c r="E17" s="19">
        <v>22.4</v>
      </c>
      <c r="F17" s="8" t="s">
        <v>21</v>
      </c>
      <c r="G17" s="9">
        <v>22</v>
      </c>
      <c r="H17" s="5"/>
      <c r="J17" s="20"/>
    </row>
    <row r="18" spans="1:10" x14ac:dyDescent="0.2">
      <c r="A18" s="8">
        <v>17</v>
      </c>
      <c r="B18" s="19">
        <v>160</v>
      </c>
      <c r="C18" s="19">
        <v>68</v>
      </c>
      <c r="D18" s="8" t="s">
        <v>22</v>
      </c>
      <c r="E18" s="19">
        <v>26.6</v>
      </c>
      <c r="F18" s="8" t="s">
        <v>20</v>
      </c>
      <c r="G18" s="9">
        <v>20</v>
      </c>
      <c r="H18" s="5"/>
      <c r="J18" s="20"/>
    </row>
    <row r="19" spans="1:10" x14ac:dyDescent="0.2">
      <c r="A19" s="8">
        <v>18</v>
      </c>
      <c r="B19" s="19">
        <v>177.8</v>
      </c>
      <c r="C19" s="19">
        <v>79.400000000000006</v>
      </c>
      <c r="D19" s="8" t="s">
        <v>19</v>
      </c>
      <c r="E19" s="19">
        <v>25.1</v>
      </c>
      <c r="F19" s="8" t="s">
        <v>21</v>
      </c>
      <c r="G19" s="9">
        <v>32</v>
      </c>
      <c r="H19" s="5"/>
      <c r="J19" s="20"/>
    </row>
    <row r="20" spans="1:10" x14ac:dyDescent="0.2">
      <c r="A20" s="8">
        <v>19</v>
      </c>
      <c r="B20" s="19">
        <v>182.9</v>
      </c>
      <c r="C20" s="19">
        <v>83.9</v>
      </c>
      <c r="D20" s="8" t="s">
        <v>22</v>
      </c>
      <c r="E20" s="19">
        <v>25.1</v>
      </c>
      <c r="F20" s="8" t="s">
        <v>21</v>
      </c>
      <c r="G20" s="9">
        <v>26</v>
      </c>
      <c r="H20" s="5"/>
      <c r="J20" s="20"/>
    </row>
    <row r="21" spans="1:10" x14ac:dyDescent="0.2">
      <c r="A21" s="8">
        <v>20</v>
      </c>
      <c r="B21" s="19">
        <v>177.8</v>
      </c>
      <c r="C21" s="19">
        <v>79.400000000000006</v>
      </c>
      <c r="D21" s="8" t="s">
        <v>19</v>
      </c>
      <c r="E21" s="19">
        <v>25.1</v>
      </c>
      <c r="F21" s="8" t="s">
        <v>21</v>
      </c>
      <c r="G21" s="9">
        <v>22</v>
      </c>
      <c r="H21" s="5"/>
      <c r="J2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Honan, Jenna K - (jhonan)</dc:creator>
  <cp:lastModifiedBy>Honan, Jenna K - (jhonan)</cp:lastModifiedBy>
  <dcterms:created xsi:type="dcterms:W3CDTF">2024-12-10T17:32:44Z</dcterms:created>
  <dcterms:modified xsi:type="dcterms:W3CDTF">2024-12-10T17:40:33Z</dcterms:modified>
</cp:coreProperties>
</file>