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jadk9_000\Desktop\Dropbox\Concordia - Winter 2015\SOEN 490\Project Repository\CourseAdmin\"/>
    </mc:Choice>
  </mc:AlternateContent>
  <bookViews>
    <workbookView xWindow="0" yWindow="0" windowWidth="21570" windowHeight="799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 l="1"/>
  <c r="K21" i="1"/>
  <c r="P21" i="1" s="1"/>
  <c r="K20" i="1"/>
  <c r="K19" i="1"/>
  <c r="K18" i="1"/>
  <c r="K17" i="1"/>
  <c r="P17" i="1" s="1"/>
  <c r="K16" i="1"/>
  <c r="K15" i="1"/>
  <c r="K14" i="1"/>
  <c r="K13" i="1"/>
  <c r="K11" i="1"/>
  <c r="K10" i="1"/>
  <c r="K9" i="1"/>
  <c r="K8" i="1"/>
  <c r="P8" i="1" s="1"/>
  <c r="K7" i="1"/>
  <c r="K6" i="1"/>
  <c r="K5" i="1"/>
  <c r="K4" i="1"/>
  <c r="K3" i="1"/>
  <c r="K2" i="1"/>
  <c r="P18" i="1"/>
  <c r="E3" i="1"/>
  <c r="E4" i="1"/>
  <c r="E5" i="1"/>
  <c r="E6" i="1"/>
  <c r="E7" i="1"/>
  <c r="E8" i="1"/>
  <c r="E9" i="1"/>
  <c r="E10" i="1"/>
  <c r="E11" i="1"/>
  <c r="E13" i="1"/>
  <c r="E23" i="1"/>
  <c r="E14" i="1"/>
  <c r="E15" i="1"/>
  <c r="P15" i="1" s="1"/>
  <c r="E16" i="1"/>
  <c r="E17" i="1"/>
  <c r="E18" i="1"/>
  <c r="E19" i="1"/>
  <c r="E20" i="1"/>
  <c r="P20" i="1" s="1"/>
  <c r="E21" i="1"/>
  <c r="P14" i="1"/>
  <c r="K24" i="1"/>
  <c r="P24" i="1" s="1"/>
  <c r="K25" i="1"/>
  <c r="K26" i="1"/>
  <c r="K27" i="1"/>
  <c r="K28" i="1"/>
  <c r="K29" i="1"/>
  <c r="P29" i="1" s="1"/>
  <c r="K30" i="1"/>
  <c r="P30" i="1" s="1"/>
  <c r="K31" i="1"/>
  <c r="P31" i="1" s="1"/>
  <c r="K32" i="1"/>
  <c r="K33" i="1"/>
  <c r="K34" i="1"/>
  <c r="K35" i="1"/>
  <c r="P35" i="1" s="1"/>
  <c r="K36" i="1"/>
  <c r="K37" i="1"/>
  <c r="K38" i="1"/>
  <c r="P38" i="1" s="1"/>
  <c r="P27" i="1"/>
  <c r="P28" i="1"/>
  <c r="P36" i="1"/>
  <c r="P32" i="1"/>
  <c r="P37" i="1"/>
  <c r="K23" i="1"/>
  <c r="P33" i="1"/>
  <c r="P25" i="1"/>
  <c r="P4" i="1"/>
  <c r="P5" i="1"/>
  <c r="P16" i="1"/>
  <c r="P26" i="1"/>
  <c r="P34" i="1"/>
  <c r="N39" i="1"/>
  <c r="N3" i="1"/>
  <c r="N4" i="1"/>
  <c r="N5" i="1"/>
  <c r="N6" i="1"/>
  <c r="N7" i="1"/>
  <c r="N8" i="1"/>
  <c r="N9" i="1"/>
  <c r="N10" i="1"/>
  <c r="N11" i="1"/>
  <c r="N13" i="1"/>
  <c r="N14" i="1"/>
  <c r="N15" i="1"/>
  <c r="N16" i="1"/>
  <c r="N17" i="1"/>
  <c r="N18" i="1"/>
  <c r="N19" i="1"/>
  <c r="N20" i="1"/>
  <c r="N21" i="1"/>
  <c r="N23" i="1"/>
  <c r="N24" i="1"/>
  <c r="N25" i="1"/>
  <c r="N26" i="1"/>
  <c r="N27" i="1"/>
  <c r="N28" i="1"/>
  <c r="N29" i="1"/>
  <c r="N30" i="1"/>
  <c r="N31" i="1"/>
  <c r="N32" i="1"/>
  <c r="N33" i="1"/>
  <c r="N34" i="1"/>
  <c r="N35" i="1"/>
  <c r="N36" i="1"/>
  <c r="N37" i="1"/>
  <c r="N38" i="1"/>
  <c r="N2" i="1"/>
  <c r="M39" i="1"/>
  <c r="J2" i="1"/>
  <c r="J3" i="1"/>
  <c r="J4" i="1"/>
  <c r="J5" i="1"/>
  <c r="J6" i="1"/>
  <c r="J7" i="1"/>
  <c r="J8" i="1"/>
  <c r="J9" i="1"/>
  <c r="J10" i="1"/>
  <c r="J11" i="1"/>
  <c r="J13" i="1"/>
  <c r="J14" i="1"/>
  <c r="J15" i="1"/>
  <c r="J16" i="1"/>
  <c r="J17" i="1"/>
  <c r="J18" i="1"/>
  <c r="J19" i="1"/>
  <c r="J20" i="1"/>
  <c r="J21" i="1"/>
  <c r="J23" i="1"/>
  <c r="J24" i="1"/>
  <c r="J25" i="1"/>
  <c r="J26" i="1"/>
  <c r="J27" i="1"/>
  <c r="J28" i="1"/>
  <c r="J29" i="1"/>
  <c r="J30" i="1"/>
  <c r="J31" i="1"/>
  <c r="J32" i="1"/>
  <c r="J33" i="1"/>
  <c r="J34" i="1"/>
  <c r="J35" i="1"/>
  <c r="J36" i="1"/>
  <c r="J37" i="1"/>
  <c r="J38" i="1"/>
  <c r="M16" i="1"/>
  <c r="I24" i="1"/>
  <c r="I25" i="1"/>
  <c r="I26" i="1"/>
  <c r="I27" i="1"/>
  <c r="I28" i="1"/>
  <c r="I29" i="1"/>
  <c r="I30" i="1"/>
  <c r="I31" i="1"/>
  <c r="I32" i="1"/>
  <c r="I33" i="1"/>
  <c r="I34" i="1"/>
  <c r="I35" i="1"/>
  <c r="I36" i="1"/>
  <c r="I37" i="1"/>
  <c r="I38" i="1"/>
  <c r="I23" i="1"/>
  <c r="I14" i="1"/>
  <c r="I15" i="1"/>
  <c r="I16" i="1"/>
  <c r="I17" i="1"/>
  <c r="I18" i="1"/>
  <c r="I19" i="1"/>
  <c r="I20" i="1"/>
  <c r="M20" i="1" s="1"/>
  <c r="I21" i="1"/>
  <c r="I13" i="1"/>
  <c r="I3" i="1"/>
  <c r="I4" i="1"/>
  <c r="I5" i="1"/>
  <c r="I6" i="1"/>
  <c r="I7" i="1"/>
  <c r="I8" i="1"/>
  <c r="I9" i="1"/>
  <c r="I10" i="1"/>
  <c r="I11" i="1"/>
  <c r="I2" i="1"/>
  <c r="D3" i="1"/>
  <c r="D2" i="1"/>
  <c r="D4" i="1"/>
  <c r="D14" i="1"/>
  <c r="D38" i="1"/>
  <c r="E38" i="1" s="1"/>
  <c r="D37" i="1"/>
  <c r="E37" i="1" s="1"/>
  <c r="D36" i="1"/>
  <c r="E36" i="1" s="1"/>
  <c r="D35" i="1"/>
  <c r="E35" i="1" s="1"/>
  <c r="D34" i="1"/>
  <c r="E34" i="1" s="1"/>
  <c r="D33" i="1"/>
  <c r="E33" i="1" s="1"/>
  <c r="D32" i="1"/>
  <c r="E32" i="1" s="1"/>
  <c r="D31" i="1"/>
  <c r="E31" i="1" s="1"/>
  <c r="D30" i="1"/>
  <c r="E30" i="1" s="1"/>
  <c r="D29" i="1"/>
  <c r="E29" i="1" s="1"/>
  <c r="D28" i="1"/>
  <c r="E28" i="1" s="1"/>
  <c r="D27" i="1"/>
  <c r="E27" i="1" s="1"/>
  <c r="D26" i="1"/>
  <c r="E26" i="1" s="1"/>
  <c r="D25" i="1"/>
  <c r="E25" i="1" s="1"/>
  <c r="D24" i="1"/>
  <c r="E24" i="1" s="1"/>
  <c r="D5" i="1"/>
  <c r="D6" i="1"/>
  <c r="D7" i="1"/>
  <c r="D8" i="1"/>
  <c r="D9" i="1"/>
  <c r="D10" i="1"/>
  <c r="D11" i="1"/>
  <c r="D23" i="1"/>
  <c r="C24" i="1"/>
  <c r="C25" i="1"/>
  <c r="C26" i="1"/>
  <c r="C27" i="1"/>
  <c r="C28" i="1"/>
  <c r="C29" i="1"/>
  <c r="C30" i="1"/>
  <c r="C31" i="1"/>
  <c r="C32" i="1"/>
  <c r="C33" i="1"/>
  <c r="C34" i="1"/>
  <c r="C35" i="1"/>
  <c r="C36" i="1"/>
  <c r="C37" i="1"/>
  <c r="C38" i="1"/>
  <c r="C23" i="1"/>
  <c r="D15" i="1"/>
  <c r="D16" i="1"/>
  <c r="D17" i="1"/>
  <c r="D18" i="1"/>
  <c r="D19" i="1"/>
  <c r="D20" i="1"/>
  <c r="D21" i="1"/>
  <c r="D13" i="1"/>
  <c r="C14" i="1"/>
  <c r="C15" i="1"/>
  <c r="C16" i="1"/>
  <c r="C17" i="1"/>
  <c r="M17" i="1" s="1"/>
  <c r="C18" i="1"/>
  <c r="C19" i="1"/>
  <c r="C20" i="1"/>
  <c r="C21" i="1"/>
  <c r="C13" i="1"/>
  <c r="C3" i="1"/>
  <c r="C4" i="1"/>
  <c r="C5" i="1"/>
  <c r="C6" i="1"/>
  <c r="C7" i="1"/>
  <c r="C8" i="1"/>
  <c r="M8" i="1" s="1"/>
  <c r="C9" i="1"/>
  <c r="C10" i="1"/>
  <c r="C11" i="1"/>
  <c r="C2" i="1"/>
  <c r="P2" i="1" l="1"/>
  <c r="P6" i="1"/>
  <c r="P11" i="1"/>
  <c r="P3" i="1"/>
  <c r="P19" i="1"/>
  <c r="P13" i="1"/>
  <c r="P7" i="1"/>
  <c r="P10" i="1"/>
  <c r="P9" i="1"/>
  <c r="P23" i="1"/>
  <c r="M30" i="1"/>
  <c r="M9" i="1"/>
  <c r="M21" i="1"/>
  <c r="M23" i="1"/>
  <c r="M31" i="1"/>
  <c r="M7" i="1"/>
  <c r="M19" i="1"/>
  <c r="M37" i="1"/>
  <c r="M29" i="1"/>
  <c r="M38" i="1"/>
  <c r="M6" i="1"/>
  <c r="M18" i="1"/>
  <c r="M36" i="1"/>
  <c r="M28" i="1"/>
  <c r="M5" i="1"/>
  <c r="M35" i="1"/>
  <c r="M27" i="1"/>
  <c r="M2" i="1"/>
  <c r="M4" i="1"/>
  <c r="M34" i="1"/>
  <c r="M26" i="1"/>
  <c r="M11" i="1"/>
  <c r="M3" i="1"/>
  <c r="M15" i="1"/>
  <c r="M33" i="1"/>
  <c r="M25" i="1"/>
  <c r="M10" i="1"/>
  <c r="M13" i="1"/>
  <c r="M14" i="1"/>
  <c r="M32" i="1"/>
  <c r="M24" i="1"/>
  <c r="P39" i="1" l="1"/>
</calcChain>
</file>

<file path=xl/sharedStrings.xml><?xml version="1.0" encoding="utf-8"?>
<sst xmlns="http://schemas.openxmlformats.org/spreadsheetml/2006/main" count="20" uniqueCount="17">
  <si>
    <t>Lattitude</t>
  </si>
  <si>
    <t>Longitude</t>
  </si>
  <si>
    <t>X (Map)</t>
  </si>
  <si>
    <t>Y (Map)</t>
  </si>
  <si>
    <t>Distance</t>
  </si>
  <si>
    <t>Bearing</t>
  </si>
  <si>
    <t>Angle</t>
  </si>
  <si>
    <t>Distance Ratio</t>
  </si>
  <si>
    <t>Angle Difference</t>
  </si>
  <si>
    <t>AVERAGES:</t>
  </si>
  <si>
    <t>With enough points, the distance ratio can be accurate enough.</t>
  </si>
  <si>
    <t>CONCLUSIONS:</t>
  </si>
  <si>
    <t>The angle difference is dependent on the angle of the setup and although the average is low, the angle can variate of up to 11 degrees which can be bad in our software. This could be caused by the distortion that the map image goes through when it is loaded into the software.</t>
  </si>
  <si>
    <t>DECISIONS:</t>
  </si>
  <si>
    <t>Distance Ratio Deviation</t>
  </si>
  <si>
    <t>If we see that accuracy with 3 points is not sufficient, we can either request more points for all setups, or dynamically request more points until the software reaches a particular accuracy threshold (a certain average deviation).</t>
  </si>
  <si>
    <r>
      <t xml:space="preserve">In our software we'll try and use a </t>
    </r>
    <r>
      <rPr>
        <i/>
        <sz val="11"/>
        <color theme="1"/>
        <rFont val="Calibri"/>
        <family val="2"/>
        <scheme val="minor"/>
      </rPr>
      <t>Rho-Rho-Rho</t>
    </r>
    <r>
      <rPr>
        <sz val="11"/>
        <color theme="1"/>
        <rFont val="Calibri"/>
        <family val="2"/>
        <scheme val="minor"/>
      </rPr>
      <t xml:space="preserve"> (distance from 3 points, </t>
    </r>
    <r>
      <rPr>
        <i/>
        <sz val="11"/>
        <color theme="1"/>
        <rFont val="Calibri"/>
        <family val="2"/>
        <scheme val="minor"/>
      </rPr>
      <t>triangulation</t>
    </r>
    <r>
      <rPr>
        <sz val="11"/>
        <color theme="1"/>
        <rFont val="Calibri"/>
        <family val="2"/>
        <scheme val="minor"/>
      </rPr>
      <t>) method to find the placement of the team. We will need at least 3 points in setup (the more points, the higher the accuracy) that are at a certain angle (not inline).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</si>
</sst>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5" x14ac:knownFonts="1">
    <font>
      <sz val="11"/>
      <color theme="1"/>
      <name val="Calibri"/>
      <family val="2"/>
      <scheme val="minor"/>
    </font>
    <font>
      <b/>
      <sz val="11"/>
      <color theme="0"/>
      <name val="Calibri"/>
      <family val="2"/>
      <scheme val="minor"/>
    </font>
    <font>
      <sz val="11"/>
      <name val="Calibri"/>
      <family val="2"/>
      <scheme val="minor"/>
    </font>
    <font>
      <b/>
      <sz val="11"/>
      <color rgb="FFFF0000"/>
      <name val="Calibri"/>
      <family val="2"/>
      <scheme val="minor"/>
    </font>
    <font>
      <i/>
      <sz val="11"/>
      <color theme="1"/>
      <name val="Calibri"/>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vertical="center" wrapText="1"/>
    </xf>
    <xf numFmtId="0" fontId="1" fillId="2" borderId="0" xfId="0" applyFont="1" applyFill="1" applyAlignment="1">
      <alignment horizontal="center" vertical="center" wrapText="1"/>
    </xf>
    <xf numFmtId="164" fontId="0" fillId="0" borderId="0" xfId="0" applyNumberFormat="1" applyAlignment="1">
      <alignment horizontal="center" vertical="center" wrapText="1"/>
    </xf>
    <xf numFmtId="0" fontId="0" fillId="0" borderId="0" xfId="0" applyAlignment="1">
      <alignment horizontal="center" vertical="center" wrapText="1"/>
    </xf>
    <xf numFmtId="1" fontId="0" fillId="0" borderId="0" xfId="0" applyNumberFormat="1" applyAlignment="1">
      <alignment horizontal="center" vertical="center" wrapText="1"/>
    </xf>
    <xf numFmtId="0" fontId="2" fillId="0" borderId="0" xfId="0" applyFont="1" applyFill="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tabSelected="1" topLeftCell="A22" workbookViewId="0">
      <selection activeCell="H41" sqref="H41"/>
    </sheetView>
  </sheetViews>
  <sheetFormatPr defaultColWidth="14.28515625" defaultRowHeight="15" x14ac:dyDescent="0.25"/>
  <cols>
    <col min="1" max="15" width="14.28515625" style="4"/>
    <col min="16" max="16" width="14.28515625" style="4" customWidth="1"/>
    <col min="17" max="16384" width="14.28515625" style="4"/>
  </cols>
  <sheetData>
    <row r="1" spans="1:16" s="2" customFormat="1" ht="30" x14ac:dyDescent="0.25">
      <c r="A1" s="2" t="s">
        <v>0</v>
      </c>
      <c r="B1" s="2" t="s">
        <v>1</v>
      </c>
      <c r="C1" s="2" t="s">
        <v>4</v>
      </c>
      <c r="D1" s="2" t="s">
        <v>6</v>
      </c>
      <c r="E1" s="2" t="s">
        <v>5</v>
      </c>
      <c r="G1" s="2" t="s">
        <v>2</v>
      </c>
      <c r="H1" s="2" t="s">
        <v>3</v>
      </c>
      <c r="I1" s="2" t="s">
        <v>4</v>
      </c>
      <c r="J1" s="2" t="s">
        <v>6</v>
      </c>
      <c r="K1" s="2" t="s">
        <v>5</v>
      </c>
      <c r="M1" s="2" t="s">
        <v>7</v>
      </c>
      <c r="N1" s="2" t="s">
        <v>14</v>
      </c>
      <c r="P1" s="2" t="s">
        <v>8</v>
      </c>
    </row>
    <row r="2" spans="1:16" x14ac:dyDescent="0.25">
      <c r="A2" s="3">
        <v>45.524161999999997</v>
      </c>
      <c r="B2" s="3">
        <v>-73.641051000000004</v>
      </c>
      <c r="C2" s="4">
        <f>6372.795477598*ACOS(SIN(RADIANS(A$2))*SIN(RADIANS(A2))+COS(RADIANS(A$2))*COS(RADIANS(A2))*COS(RADIANS(B$2-B2)))</f>
        <v>0</v>
      </c>
      <c r="D2" s="4" t="e">
        <f t="shared" ref="D2:D11" si="0">DEGREES(ATAN2(ABS(RADIANS(B$2)-RADIANS(B2)),LN((TAN((RADIANS(A2)/2)+(PI()/4)))/(TAN((RADIANS(A$2)/2)+(PI()/4))))))</f>
        <v>#DIV/0!</v>
      </c>
      <c r="E2" s="4" t="e">
        <f>ABS(IF(B$2-B2&gt;0,D2+270,D2-90))</f>
        <v>#DIV/0!</v>
      </c>
      <c r="G2" s="5">
        <v>1027</v>
      </c>
      <c r="H2" s="5">
        <v>514</v>
      </c>
      <c r="I2" s="4">
        <f>SQRT(POWER(G$2 -G2,2)+POWER(H$2-H2,2))</f>
        <v>0</v>
      </c>
      <c r="J2" s="4" t="e">
        <f>DEGREES(ATAN2(G$2-G2,H$2-H2))</f>
        <v>#DIV/0!</v>
      </c>
      <c r="K2" s="4" t="e">
        <f>ABS(IF(G$2-G2&gt;0,J2+270,IF(H$2-H2&gt;0,J2-90,J2+270)))</f>
        <v>#DIV/0!</v>
      </c>
      <c r="M2" s="4" t="e">
        <f>I2/C2</f>
        <v>#DIV/0!</v>
      </c>
      <c r="N2" s="4" t="e">
        <f>M2-M$39</f>
        <v>#DIV/0!</v>
      </c>
      <c r="P2" s="4" t="e">
        <f>E2-K2</f>
        <v>#DIV/0!</v>
      </c>
    </row>
    <row r="3" spans="1:16" x14ac:dyDescent="0.25">
      <c r="A3" s="3">
        <v>45.524236999999999</v>
      </c>
      <c r="B3" s="3">
        <v>-73.641301999999996</v>
      </c>
      <c r="C3" s="4">
        <f t="shared" ref="C3:C11" si="1">6372.795477598*ACOS(SIN(RADIANS(A$2))*SIN(RADIANS(A3))+COS(RADIANS(A$2))*COS(RADIANS(A3))*COS(RADIANS(B$2-B3)))</f>
        <v>2.1263867549245898E-2</v>
      </c>
      <c r="D3" s="4">
        <f t="shared" si="0"/>
        <v>23.097935620873553</v>
      </c>
      <c r="E3" s="4">
        <f t="shared" ref="E3:E11" si="2">ABS(IF(B$2-B3&gt;0,D3+270,D3-90))</f>
        <v>293.09793562087356</v>
      </c>
      <c r="G3" s="5">
        <v>986</v>
      </c>
      <c r="H3" s="5">
        <v>500</v>
      </c>
      <c r="I3" s="4">
        <f t="shared" ref="I3:I11" si="3">SQRT(POWER(G$2 -G3,2)+POWER(H$2-H3,2))</f>
        <v>43.324358044868937</v>
      </c>
      <c r="J3" s="4">
        <f t="shared" ref="J3:J11" si="4">DEGREES(ATAN2(G$2-G3,H$2-H3))</f>
        <v>18.85315876441911</v>
      </c>
      <c r="K3" s="4">
        <f t="shared" ref="K3:K11" si="5">ABS(IF(G$2-G3&gt;0,J3+270,IF(H$2-H3&gt;0,J3-90,J3+270)))</f>
        <v>288.85315876441911</v>
      </c>
      <c r="M3" s="4">
        <f>I3/C3</f>
        <v>2037.4636902027446</v>
      </c>
      <c r="N3" s="4">
        <f t="shared" ref="N3:N38" si="6">M3-M$39</f>
        <v>-20.11442811421648</v>
      </c>
      <c r="P3" s="4">
        <f t="shared" ref="P3:P39" si="7">E3-K3</f>
        <v>4.2447768564544504</v>
      </c>
    </row>
    <row r="4" spans="1:16" x14ac:dyDescent="0.25">
      <c r="A4" s="3">
        <v>45.524301999999999</v>
      </c>
      <c r="B4" s="3">
        <v>-73.641557000000006</v>
      </c>
      <c r="C4" s="4">
        <f t="shared" si="1"/>
        <v>4.2393936303512639E-2</v>
      </c>
      <c r="D4" s="4">
        <f t="shared" si="0"/>
        <v>21.549765375734275</v>
      </c>
      <c r="E4" s="4">
        <f t="shared" si="2"/>
        <v>291.5497653757343</v>
      </c>
      <c r="G4" s="5">
        <v>939</v>
      </c>
      <c r="H4" s="5">
        <v>485</v>
      </c>
      <c r="I4" s="4">
        <f t="shared" si="3"/>
        <v>92.655275079188016</v>
      </c>
      <c r="J4" s="4">
        <f t="shared" si="4"/>
        <v>18.239400846651154</v>
      </c>
      <c r="K4" s="4">
        <f t="shared" si="5"/>
        <v>288.23940084665117</v>
      </c>
      <c r="M4" s="4">
        <f>I4/C4</f>
        <v>2185.5784849945831</v>
      </c>
      <c r="N4" s="4">
        <f t="shared" si="6"/>
        <v>128.00036667762197</v>
      </c>
      <c r="P4" s="4">
        <f t="shared" si="7"/>
        <v>3.3103645290831309</v>
      </c>
    </row>
    <row r="5" spans="1:16" x14ac:dyDescent="0.25">
      <c r="A5" s="3">
        <v>45.524380000000001</v>
      </c>
      <c r="B5" s="3">
        <v>-73.641835</v>
      </c>
      <c r="C5" s="4">
        <f t="shared" si="1"/>
        <v>6.5729725610208664E-2</v>
      </c>
      <c r="D5" s="4">
        <f t="shared" si="0"/>
        <v>21.647441348373139</v>
      </c>
      <c r="E5" s="4">
        <f t="shared" si="2"/>
        <v>291.64744134837315</v>
      </c>
      <c r="G5" s="5">
        <v>890</v>
      </c>
      <c r="H5" s="5">
        <v>466</v>
      </c>
      <c r="I5" s="4">
        <f t="shared" si="3"/>
        <v>145.16542288024377</v>
      </c>
      <c r="J5" s="4">
        <f t="shared" si="4"/>
        <v>19.308672934889184</v>
      </c>
      <c r="K5" s="4">
        <f t="shared" si="5"/>
        <v>289.30867293488916</v>
      </c>
      <c r="M5" s="4">
        <f>I5/C5</f>
        <v>2208.5201411170615</v>
      </c>
      <c r="N5" s="4">
        <f t="shared" si="6"/>
        <v>150.9420228001004</v>
      </c>
      <c r="P5" s="4">
        <f t="shared" si="7"/>
        <v>2.3387684134839901</v>
      </c>
    </row>
    <row r="6" spans="1:16" x14ac:dyDescent="0.25">
      <c r="A6" s="3">
        <v>45.524470000000001</v>
      </c>
      <c r="B6" s="3">
        <v>-73.642106999999996</v>
      </c>
      <c r="C6" s="4">
        <f t="shared" si="1"/>
        <v>8.9135735039067091E-2</v>
      </c>
      <c r="D6" s="4">
        <f t="shared" si="0"/>
        <v>22.602253272767435</v>
      </c>
      <c r="E6" s="4">
        <f t="shared" si="2"/>
        <v>292.60225327276743</v>
      </c>
      <c r="G6" s="5">
        <v>844</v>
      </c>
      <c r="H6" s="5">
        <v>449</v>
      </c>
      <c r="I6" s="4">
        <f t="shared" si="3"/>
        <v>194.20092687729377</v>
      </c>
      <c r="J6" s="4">
        <f t="shared" si="4"/>
        <v>19.554593503451169</v>
      </c>
      <c r="K6" s="4">
        <f t="shared" si="5"/>
        <v>289.55459350345114</v>
      </c>
      <c r="M6" s="4">
        <f>I6/C6</f>
        <v>2178.7101075924029</v>
      </c>
      <c r="N6" s="4">
        <f t="shared" si="6"/>
        <v>121.13198927544181</v>
      </c>
      <c r="P6" s="4">
        <f t="shared" si="7"/>
        <v>3.047659769316283</v>
      </c>
    </row>
    <row r="7" spans="1:16" x14ac:dyDescent="0.25">
      <c r="A7" s="3">
        <v>45.524554999999999</v>
      </c>
      <c r="B7" s="3">
        <v>-73.642390000000006</v>
      </c>
      <c r="C7" s="4">
        <f t="shared" si="1"/>
        <v>0.11312870426258187</v>
      </c>
      <c r="D7" s="4">
        <f t="shared" si="0"/>
        <v>22.730115923497472</v>
      </c>
      <c r="E7" s="4">
        <f t="shared" si="2"/>
        <v>292.73011592349746</v>
      </c>
      <c r="G7" s="5">
        <v>792</v>
      </c>
      <c r="H7" s="5">
        <v>431</v>
      </c>
      <c r="I7" s="4">
        <f t="shared" si="3"/>
        <v>249.22680433693324</v>
      </c>
      <c r="J7" s="4">
        <f t="shared" si="4"/>
        <v>19.452787060218704</v>
      </c>
      <c r="K7" s="4">
        <f t="shared" si="5"/>
        <v>289.45278706021872</v>
      </c>
      <c r="M7" s="4">
        <f>I7/C7</f>
        <v>2203.037734423754</v>
      </c>
      <c r="N7" s="4">
        <f t="shared" si="6"/>
        <v>145.45961610679296</v>
      </c>
      <c r="P7" s="4">
        <f t="shared" si="7"/>
        <v>3.2773288632787398</v>
      </c>
    </row>
    <row r="8" spans="1:16" x14ac:dyDescent="0.25">
      <c r="A8" s="3">
        <v>45.524645</v>
      </c>
      <c r="B8" s="3">
        <v>-73.642685</v>
      </c>
      <c r="C8" s="4">
        <f t="shared" si="1"/>
        <v>0.13819977311359324</v>
      </c>
      <c r="D8" s="4">
        <f t="shared" si="0"/>
        <v>22.875451249430519</v>
      </c>
      <c r="E8" s="4">
        <f t="shared" si="2"/>
        <v>292.87545124943051</v>
      </c>
      <c r="G8" s="5">
        <v>740</v>
      </c>
      <c r="H8" s="5">
        <v>409</v>
      </c>
      <c r="I8" s="4">
        <f t="shared" si="3"/>
        <v>305.60431934120305</v>
      </c>
      <c r="J8" s="4">
        <f t="shared" si="4"/>
        <v>20.095231191904816</v>
      </c>
      <c r="K8" s="4">
        <f t="shared" si="5"/>
        <v>290.09523119190482</v>
      </c>
      <c r="M8" s="4">
        <f>I8/C8</f>
        <v>2211.3228730846881</v>
      </c>
      <c r="N8" s="4">
        <f t="shared" si="6"/>
        <v>153.74475476772704</v>
      </c>
      <c r="P8" s="4">
        <f t="shared" si="7"/>
        <v>2.7802200575256961</v>
      </c>
    </row>
    <row r="9" spans="1:16" x14ac:dyDescent="0.25">
      <c r="A9" s="3">
        <v>45.524706999999999</v>
      </c>
      <c r="B9" s="3">
        <v>-73.642951999999994</v>
      </c>
      <c r="C9" s="4">
        <f t="shared" si="1"/>
        <v>0.16005954685925355</v>
      </c>
      <c r="D9" s="4">
        <f t="shared" si="0"/>
        <v>22.254632699817247</v>
      </c>
      <c r="E9" s="4">
        <f t="shared" si="2"/>
        <v>292.25463269981725</v>
      </c>
      <c r="G9" s="5">
        <v>692</v>
      </c>
      <c r="H9" s="5">
        <v>398</v>
      </c>
      <c r="I9" s="4">
        <f t="shared" si="3"/>
        <v>354.51516187604727</v>
      </c>
      <c r="J9" s="4">
        <f t="shared" si="4"/>
        <v>19.099366080792397</v>
      </c>
      <c r="K9" s="4">
        <f t="shared" si="5"/>
        <v>289.09936608079238</v>
      </c>
      <c r="M9" s="4">
        <f>I9/C9</f>
        <v>2214.8954488031004</v>
      </c>
      <c r="N9" s="4">
        <f t="shared" si="6"/>
        <v>157.31733048613933</v>
      </c>
      <c r="P9" s="4">
        <f t="shared" si="7"/>
        <v>3.1552666190248715</v>
      </c>
    </row>
    <row r="10" spans="1:16" x14ac:dyDescent="0.25">
      <c r="A10" s="3">
        <v>45.524793000000003</v>
      </c>
      <c r="B10" s="3">
        <v>-73.643197000000001</v>
      </c>
      <c r="C10" s="4">
        <f t="shared" si="1"/>
        <v>0.1813590244296909</v>
      </c>
      <c r="D10" s="4">
        <f t="shared" si="0"/>
        <v>22.767216443991625</v>
      </c>
      <c r="E10" s="4">
        <f t="shared" si="2"/>
        <v>292.76721644399163</v>
      </c>
      <c r="G10" s="5">
        <v>649</v>
      </c>
      <c r="H10" s="5">
        <v>378</v>
      </c>
      <c r="I10" s="4">
        <f t="shared" si="3"/>
        <v>401.721296423279</v>
      </c>
      <c r="J10" s="4">
        <f t="shared" si="4"/>
        <v>19.788140776701699</v>
      </c>
      <c r="K10" s="4">
        <f t="shared" si="5"/>
        <v>289.78814077670171</v>
      </c>
      <c r="M10" s="4">
        <f>I10/C10</f>
        <v>2215.0609691828045</v>
      </c>
      <c r="N10" s="4">
        <f t="shared" si="6"/>
        <v>157.48285086584337</v>
      </c>
      <c r="P10" s="4">
        <f t="shared" si="7"/>
        <v>2.9790756672899192</v>
      </c>
    </row>
    <row r="11" spans="1:16" x14ac:dyDescent="0.25">
      <c r="A11" s="3">
        <v>45.524873999999997</v>
      </c>
      <c r="B11" s="3">
        <v>-73.643462999999997</v>
      </c>
      <c r="C11" s="4">
        <f t="shared" si="1"/>
        <v>0.2039587707378662</v>
      </c>
      <c r="D11" s="4">
        <f t="shared" si="0"/>
        <v>22.847515346812283</v>
      </c>
      <c r="E11" s="4">
        <f t="shared" si="2"/>
        <v>292.84751534681226</v>
      </c>
      <c r="G11" s="5">
        <v>599</v>
      </c>
      <c r="H11" s="5">
        <v>364</v>
      </c>
      <c r="I11" s="4">
        <f t="shared" si="3"/>
        <v>453.52397952037774</v>
      </c>
      <c r="J11" s="4">
        <f t="shared" si="4"/>
        <v>19.313894617192584</v>
      </c>
      <c r="K11" s="4">
        <f t="shared" si="5"/>
        <v>289.3138946171926</v>
      </c>
      <c r="M11" s="4">
        <f>I11/C11</f>
        <v>2223.6061625575303</v>
      </c>
      <c r="N11" s="4">
        <f t="shared" si="6"/>
        <v>166.02804424056922</v>
      </c>
      <c r="P11" s="4">
        <f t="shared" si="7"/>
        <v>3.5336207296196562</v>
      </c>
    </row>
    <row r="13" spans="1:16" x14ac:dyDescent="0.25">
      <c r="A13" s="4">
        <v>45.523273000000003</v>
      </c>
      <c r="B13" s="4">
        <v>-73.644655</v>
      </c>
      <c r="C13" s="4">
        <f>6372.795477598*ACOS(SIN(RADIANS(A$13))*SIN(RADIANS(A13))+COS(RADIANS(A$13))*COS(RADIANS(A13))*COS(RADIANS(B$13-B13)))</f>
        <v>0</v>
      </c>
      <c r="D13" s="4" t="e">
        <f>DEGREES(ATAN2(ABS(RADIANS(B$13)-RADIANS(B13)),LN((TAN((RADIANS(A13)/2)+(PI()/4)))/(TAN((RADIANS(A$13)/2)+(PI()/4))))))</f>
        <v>#DIV/0!</v>
      </c>
      <c r="E13" s="4" t="e">
        <f>ABS(IF(B$13-B13&gt;0,D13+270,D13-90))</f>
        <v>#DIV/0!</v>
      </c>
      <c r="G13" s="4">
        <v>393</v>
      </c>
      <c r="H13" s="4">
        <v>704</v>
      </c>
      <c r="I13" s="4">
        <f>SQRT(POWER(G$13 -G13,2)+POWER(H$13-H13,2))</f>
        <v>0</v>
      </c>
      <c r="J13" s="4" t="e">
        <f>DEGREES(ATAN2(G$13-G13,H$13-H13))</f>
        <v>#DIV/0!</v>
      </c>
      <c r="K13" s="4" t="e">
        <f>ABS(IF(G$13-G13&gt;0,J13+270,IF(H$13-H13&gt;0,J13-90,J13+270)))</f>
        <v>#DIV/0!</v>
      </c>
      <c r="M13" s="4" t="e">
        <f>I13/C13</f>
        <v>#DIV/0!</v>
      </c>
      <c r="N13" s="4" t="e">
        <f t="shared" si="6"/>
        <v>#DIV/0!</v>
      </c>
      <c r="P13" s="4" t="e">
        <f t="shared" si="7"/>
        <v>#DIV/0!</v>
      </c>
    </row>
    <row r="14" spans="1:16" x14ac:dyDescent="0.25">
      <c r="A14" s="4">
        <v>45.523558000000001</v>
      </c>
      <c r="B14" s="4">
        <v>-73.644414999999995</v>
      </c>
      <c r="C14" s="4">
        <f t="shared" ref="C14:C21" si="8">6372.795477598*ACOS(SIN(RADIANS(A$13))*SIN(RADIANS(A14))+COS(RADIANS(A$13))*COS(RADIANS(A14))*COS(RADIANS(B$13-B14)))</f>
        <v>3.6805360961383461E-2</v>
      </c>
      <c r="D14" s="4">
        <f>DEGREES(ATAN2(ABS(RADIANS(B$13)-RADIANS(B14)),LN((TAN((RADIANS(A14)/2)+(PI()/4)))/(TAN((RADIANS(A$13)/2)+(PI()/4))))))</f>
        <v>59.459655836997364</v>
      </c>
      <c r="E14" s="4">
        <f t="shared" ref="E14:E21" si="9">ABS(IF(B$13-B14&gt;0,D14+270,D14-90))</f>
        <v>30.540344163002636</v>
      </c>
      <c r="G14" s="4">
        <v>439</v>
      </c>
      <c r="H14" s="4">
        <v>652</v>
      </c>
      <c r="I14" s="4">
        <f t="shared" ref="I14:I21" si="10">SQRT(POWER(G$13 -G14,2)+POWER(H$13-H14,2))</f>
        <v>69.426219830839131</v>
      </c>
      <c r="J14" s="4">
        <f t="shared" ref="J14:J21" si="11">DEGREES(ATAN2(G$13-G14,H$13-H14))</f>
        <v>131.49646835521554</v>
      </c>
      <c r="K14" s="4">
        <f t="shared" ref="K14:K21" si="12">ABS(IF(G$13-G14&gt;0,J14+270,IF(H$13-H14&gt;0,J14-90,J14+270)))</f>
        <v>41.496468355215541</v>
      </c>
      <c r="M14" s="4">
        <f>I14/C14</f>
        <v>1886.3072665876525</v>
      </c>
      <c r="N14" s="4">
        <f t="shared" si="6"/>
        <v>-171.27085172930856</v>
      </c>
      <c r="P14" s="4">
        <f t="shared" si="7"/>
        <v>-10.956124192212904</v>
      </c>
    </row>
    <row r="15" spans="1:16" x14ac:dyDescent="0.25">
      <c r="A15" s="4">
        <v>45.52373</v>
      </c>
      <c r="B15" s="4">
        <v>-73.644300999999999</v>
      </c>
      <c r="C15" s="4">
        <f t="shared" si="8"/>
        <v>5.7833605291174636E-2</v>
      </c>
      <c r="D15" s="4">
        <f t="shared" ref="D15:D21" si="13">DEGREES(ATAN2(ABS(RADIANS(B$13)-RADIANS(B15)),LN((TAN((RADIANS(A15)/2)+(PI()/4)))/(TAN((RADIANS(A$13)/2)+(PI()/4))))))</f>
        <v>61.510890685528743</v>
      </c>
      <c r="E15" s="4">
        <f t="shared" si="9"/>
        <v>28.489109314471257</v>
      </c>
      <c r="G15" s="4">
        <v>453</v>
      </c>
      <c r="H15" s="4">
        <v>612</v>
      </c>
      <c r="I15" s="4">
        <f t="shared" si="10"/>
        <v>109.83624174196785</v>
      </c>
      <c r="J15" s="4">
        <f t="shared" si="11"/>
        <v>123.111341960372</v>
      </c>
      <c r="K15" s="4">
        <f t="shared" si="12"/>
        <v>33.111341960372002</v>
      </c>
      <c r="M15" s="4">
        <f>I15/C15</f>
        <v>1899.1768054053648</v>
      </c>
      <c r="N15" s="4">
        <f t="shared" si="6"/>
        <v>-158.40131291159628</v>
      </c>
      <c r="P15" s="4">
        <f t="shared" si="7"/>
        <v>-4.6222326459007448</v>
      </c>
    </row>
    <row r="16" spans="1:16" x14ac:dyDescent="0.25">
      <c r="A16" s="4">
        <v>45.523895000000003</v>
      </c>
      <c r="B16" s="4">
        <v>-73.644244999999998</v>
      </c>
      <c r="C16" s="4">
        <f t="shared" si="8"/>
        <v>7.6204014927532662E-2</v>
      </c>
      <c r="D16" s="4">
        <f t="shared" si="13"/>
        <v>65.211535060336658</v>
      </c>
      <c r="E16" s="4">
        <f t="shared" si="9"/>
        <v>24.788464939663342</v>
      </c>
      <c r="G16" s="4">
        <v>462</v>
      </c>
      <c r="H16" s="4">
        <v>574</v>
      </c>
      <c r="I16" s="4">
        <f t="shared" si="10"/>
        <v>147.17676447048291</v>
      </c>
      <c r="J16" s="4">
        <f t="shared" si="11"/>
        <v>117.95798712921632</v>
      </c>
      <c r="K16" s="4">
        <f t="shared" si="12"/>
        <v>27.95798712921632</v>
      </c>
      <c r="M16" s="4">
        <f>I16/C16</f>
        <v>1931.3518403255109</v>
      </c>
      <c r="N16" s="4">
        <f t="shared" si="6"/>
        <v>-126.22627799145016</v>
      </c>
      <c r="P16" s="4">
        <f t="shared" si="7"/>
        <v>-3.1695221895529784</v>
      </c>
    </row>
    <row r="17" spans="1:16" x14ac:dyDescent="0.25">
      <c r="A17" s="4">
        <v>45.524051999999998</v>
      </c>
      <c r="B17" s="4">
        <v>-73.644165000000001</v>
      </c>
      <c r="C17" s="4">
        <f t="shared" si="8"/>
        <v>9.4685881282175699E-2</v>
      </c>
      <c r="D17" s="4">
        <f t="shared" si="13"/>
        <v>66.217166565451421</v>
      </c>
      <c r="E17" s="4">
        <f t="shared" si="9"/>
        <v>23.782833434548579</v>
      </c>
      <c r="G17" s="4">
        <v>480</v>
      </c>
      <c r="H17" s="4">
        <v>540</v>
      </c>
      <c r="I17" s="4">
        <f t="shared" si="10"/>
        <v>185.64751546950473</v>
      </c>
      <c r="J17" s="4">
        <f t="shared" si="11"/>
        <v>117.94540525052244</v>
      </c>
      <c r="K17" s="4">
        <f t="shared" si="12"/>
        <v>27.945405250522441</v>
      </c>
      <c r="M17" s="4">
        <f>I17/C17</f>
        <v>1960.6673450738874</v>
      </c>
      <c r="N17" s="4">
        <f t="shared" si="6"/>
        <v>-96.910773243073663</v>
      </c>
      <c r="P17" s="4">
        <f t="shared" si="7"/>
        <v>-4.1625718159738625</v>
      </c>
    </row>
    <row r="18" spans="1:16" x14ac:dyDescent="0.25">
      <c r="A18" s="4">
        <v>45.524214000000001</v>
      </c>
      <c r="B18" s="4">
        <v>-73.644047</v>
      </c>
      <c r="C18" s="4">
        <f t="shared" si="8"/>
        <v>0.11488838644926719</v>
      </c>
      <c r="D18" s="4">
        <f t="shared" si="13"/>
        <v>65.644627244848166</v>
      </c>
      <c r="E18" s="4">
        <f t="shared" si="9"/>
        <v>24.355372755151834</v>
      </c>
      <c r="G18" s="4">
        <v>500</v>
      </c>
      <c r="H18" s="4">
        <v>502</v>
      </c>
      <c r="I18" s="4">
        <f t="shared" si="10"/>
        <v>228.58915109864685</v>
      </c>
      <c r="J18" s="4">
        <f t="shared" si="11"/>
        <v>117.91030168333</v>
      </c>
      <c r="K18" s="4">
        <f t="shared" si="12"/>
        <v>27.910301683330005</v>
      </c>
      <c r="M18" s="4">
        <f>I18/C18</f>
        <v>1989.6628211380446</v>
      </c>
      <c r="N18" s="4">
        <f t="shared" si="6"/>
        <v>-67.915297178916489</v>
      </c>
      <c r="P18" s="4">
        <f t="shared" si="7"/>
        <v>-3.5549289281781711</v>
      </c>
    </row>
    <row r="19" spans="1:16" x14ac:dyDescent="0.25">
      <c r="A19" s="4">
        <v>45.524383</v>
      </c>
      <c r="B19" s="4">
        <v>-73.643939000000003</v>
      </c>
      <c r="C19" s="4">
        <f t="shared" si="8"/>
        <v>0.13548352900949362</v>
      </c>
      <c r="D19" s="4">
        <f t="shared" si="13"/>
        <v>65.680520307591422</v>
      </c>
      <c r="E19" s="4">
        <f t="shared" si="9"/>
        <v>24.319479692408578</v>
      </c>
      <c r="G19" s="4">
        <v>516</v>
      </c>
      <c r="H19" s="4">
        <v>469</v>
      </c>
      <c r="I19" s="4">
        <f t="shared" si="10"/>
        <v>265.24328455212583</v>
      </c>
      <c r="J19" s="4">
        <f t="shared" si="11"/>
        <v>117.62775151590759</v>
      </c>
      <c r="K19" s="4">
        <f t="shared" si="12"/>
        <v>27.62775151590759</v>
      </c>
      <c r="M19" s="4">
        <f>I19/C19</f>
        <v>1957.7529939712426</v>
      </c>
      <c r="N19" s="4">
        <f t="shared" si="6"/>
        <v>-99.82512434571845</v>
      </c>
      <c r="P19" s="4">
        <f t="shared" si="7"/>
        <v>-3.3082718234990125</v>
      </c>
    </row>
    <row r="20" spans="1:16" x14ac:dyDescent="0.25">
      <c r="A20" s="4">
        <v>45.524548000000003</v>
      </c>
      <c r="B20" s="4">
        <v>-73.643874999999994</v>
      </c>
      <c r="C20" s="4">
        <f t="shared" si="8"/>
        <v>0.15429063068137064</v>
      </c>
      <c r="D20" s="4">
        <f t="shared" si="13"/>
        <v>66.799570540150143</v>
      </c>
      <c r="E20" s="4">
        <f t="shared" si="9"/>
        <v>23.200429459849857</v>
      </c>
      <c r="G20" s="4">
        <v>532</v>
      </c>
      <c r="H20" s="4">
        <v>435</v>
      </c>
      <c r="I20" s="4">
        <f t="shared" si="10"/>
        <v>302.79035651750866</v>
      </c>
      <c r="J20" s="4">
        <f t="shared" si="11"/>
        <v>117.32669318796532</v>
      </c>
      <c r="K20" s="4">
        <f t="shared" si="12"/>
        <v>27.326693187965319</v>
      </c>
      <c r="M20" s="4">
        <f>I20/C20</f>
        <v>1962.4675534758067</v>
      </c>
      <c r="N20" s="4">
        <f t="shared" si="6"/>
        <v>-95.110564841154428</v>
      </c>
      <c r="P20" s="4">
        <f t="shared" si="7"/>
        <v>-4.126263728115461</v>
      </c>
    </row>
    <row r="21" spans="1:16" x14ac:dyDescent="0.25">
      <c r="A21" s="4">
        <v>45.524782000000002</v>
      </c>
      <c r="B21" s="4">
        <v>-73.643772999999996</v>
      </c>
      <c r="C21" s="4">
        <f t="shared" si="8"/>
        <v>0.18136799928517086</v>
      </c>
      <c r="D21" s="4">
        <f t="shared" si="13"/>
        <v>67.730815690853902</v>
      </c>
      <c r="E21" s="4">
        <f t="shared" si="9"/>
        <v>22.269184309146098</v>
      </c>
      <c r="G21" s="4">
        <v>548</v>
      </c>
      <c r="H21" s="4">
        <v>385</v>
      </c>
      <c r="I21" s="4">
        <f t="shared" si="10"/>
        <v>354.6632205346362</v>
      </c>
      <c r="J21" s="4">
        <f t="shared" si="11"/>
        <v>115.91481173561755</v>
      </c>
      <c r="K21" s="4">
        <f t="shared" si="12"/>
        <v>25.914811735617548</v>
      </c>
      <c r="M21" s="4">
        <f>I21/C21</f>
        <v>1955.4895126619749</v>
      </c>
      <c r="N21" s="4">
        <f t="shared" si="6"/>
        <v>-102.08860565498617</v>
      </c>
      <c r="P21" s="4">
        <f t="shared" si="7"/>
        <v>-3.6456274264714494</v>
      </c>
    </row>
    <row r="23" spans="1:16" s="6" customFormat="1" x14ac:dyDescent="0.25">
      <c r="A23" s="6">
        <v>45.522491000000002</v>
      </c>
      <c r="B23" s="6">
        <v>-73.647008</v>
      </c>
      <c r="C23" s="4">
        <f>6372.795477598*ACOS(SIN(RADIANS(A$23))*SIN(RADIANS(A23))+COS(RADIANS(A$23))*COS(RADIANS(A23))*COS(RADIANS(B$23-B23)))</f>
        <v>0</v>
      </c>
      <c r="D23" s="4" t="e">
        <f>DEGREES(ATAN2(ABS(RADIANS(B$23)-RADIANS(B23)),LN((TAN((RADIANS(A23)/2)+(PI()/4)))/(TAN((RADIANS(A$23)/2)+(PI()/4))))))</f>
        <v>#DIV/0!</v>
      </c>
      <c r="E23" s="4" t="e">
        <f>ABS(IF(B$23-B23&gt;0,D23+270,D23-90))</f>
        <v>#DIV/0!</v>
      </c>
      <c r="G23" s="6">
        <v>655</v>
      </c>
      <c r="H23" s="6">
        <v>424</v>
      </c>
      <c r="I23" s="4">
        <f>SQRT(POWER(G$23 -G23,2)+POWER(H$23-H23,2))</f>
        <v>0</v>
      </c>
      <c r="J23" s="4" t="e">
        <f>DEGREES(ATAN2(G$23-G23,H$23-H23))</f>
        <v>#DIV/0!</v>
      </c>
      <c r="K23" s="4" t="e">
        <f>ABS(IF(G$23-G23&gt;0,J23+270,IF(H$23-H23&gt;0,J23-90,J23+270)))</f>
        <v>#DIV/0!</v>
      </c>
      <c r="M23" s="4" t="e">
        <f>I23/C23</f>
        <v>#DIV/0!</v>
      </c>
      <c r="N23" s="4" t="e">
        <f t="shared" si="6"/>
        <v>#DIV/0!</v>
      </c>
      <c r="P23" s="4" t="e">
        <f t="shared" si="7"/>
        <v>#DIV/0!</v>
      </c>
    </row>
    <row r="24" spans="1:16" x14ac:dyDescent="0.25">
      <c r="A24" s="4">
        <v>45.521712999999998</v>
      </c>
      <c r="B24" s="4">
        <v>-73.647126</v>
      </c>
      <c r="C24" s="4">
        <f t="shared" ref="C24:C38" si="14">6372.795477598*ACOS(SIN(RADIANS(A$23))*SIN(RADIANS(A24))+COS(RADIANS(A$23))*COS(RADIANS(A24))*COS(RADIANS(B$23-B24)))</f>
        <v>8.7021310051959608E-2</v>
      </c>
      <c r="D24" s="4">
        <f t="shared" ref="D24:D38" si="15">DEGREES(ATAN2(ABS(RADIANS(B$23)-RADIANS(B24)),LN((TAN((RADIANS(A24)/2)+(PI()/4)))/(TAN((RADIANS(A$23)/2)+(PI()/4))))))</f>
        <v>-83.934180326416666</v>
      </c>
      <c r="E24" s="4">
        <f t="shared" ref="E24:E38" si="16">ABS(IF(B$23-B24&gt;0,D24+270,D24-90))</f>
        <v>186.06581967358335</v>
      </c>
      <c r="G24" s="4">
        <v>633</v>
      </c>
      <c r="H24" s="4">
        <v>590</v>
      </c>
      <c r="I24" s="4">
        <f t="shared" ref="I24:I38" si="17">SQRT(POWER(G$23 -G24,2)+POWER(H$23-H24,2))</f>
        <v>167.45148551147582</v>
      </c>
      <c r="J24" s="4">
        <f t="shared" ref="J24:J38" si="18">DEGREES(ATAN2(G$23-G24,H$23-H24))</f>
        <v>-82.450578231736728</v>
      </c>
      <c r="K24" s="4">
        <f t="shared" ref="K24:K38" si="19">ABS(IF(G$23-G24&gt;0,J24+270,IF(H$23-H24&gt;0,J24-90,J24+270)))</f>
        <v>187.54942176826327</v>
      </c>
      <c r="M24" s="4">
        <f>I24/C24</f>
        <v>1924.2583846587936</v>
      </c>
      <c r="N24" s="4">
        <f t="shared" si="6"/>
        <v>-133.31973365816748</v>
      </c>
      <c r="P24" s="4">
        <f t="shared" si="7"/>
        <v>-1.4836020946799238</v>
      </c>
    </row>
    <row r="25" spans="1:16" x14ac:dyDescent="0.25">
      <c r="A25" s="4">
        <v>45.521813999999999</v>
      </c>
      <c r="B25" s="4">
        <v>-73.647424000000001</v>
      </c>
      <c r="C25" s="4">
        <f t="shared" si="14"/>
        <v>8.1982121091579763E-2</v>
      </c>
      <c r="D25" s="4">
        <f t="shared" si="15"/>
        <v>-66.707050183350674</v>
      </c>
      <c r="E25" s="4">
        <f t="shared" si="16"/>
        <v>203.29294981664933</v>
      </c>
      <c r="G25" s="4">
        <v>580</v>
      </c>
      <c r="H25" s="4">
        <v>569</v>
      </c>
      <c r="I25" s="4">
        <f t="shared" si="17"/>
        <v>163.24827717314508</v>
      </c>
      <c r="J25" s="4">
        <f t="shared" si="18"/>
        <v>-62.650124219930127</v>
      </c>
      <c r="K25" s="4">
        <f t="shared" si="19"/>
        <v>207.34987578006988</v>
      </c>
      <c r="M25" s="4">
        <f>I25/C25</f>
        <v>1991.266815246038</v>
      </c>
      <c r="N25" s="4">
        <f t="shared" si="6"/>
        <v>-66.311303070923032</v>
      </c>
      <c r="P25" s="4">
        <f t="shared" si="7"/>
        <v>-4.0569259634205537</v>
      </c>
    </row>
    <row r="26" spans="1:16" x14ac:dyDescent="0.25">
      <c r="A26" s="4">
        <v>45.521962000000002</v>
      </c>
      <c r="B26" s="4">
        <v>-73.647700999999998</v>
      </c>
      <c r="C26" s="4">
        <f t="shared" si="14"/>
        <v>7.9865401030488031E-2</v>
      </c>
      <c r="D26" s="4">
        <f t="shared" si="15"/>
        <v>-47.452985804288076</v>
      </c>
      <c r="E26" s="4">
        <f t="shared" si="16"/>
        <v>222.54701419571194</v>
      </c>
      <c r="G26" s="4">
        <v>536</v>
      </c>
      <c r="H26" s="4">
        <v>542</v>
      </c>
      <c r="I26" s="4">
        <f t="shared" si="17"/>
        <v>167.58579892103029</v>
      </c>
      <c r="J26" s="4">
        <f t="shared" si="18"/>
        <v>-44.758247090731906</v>
      </c>
      <c r="K26" s="4">
        <f t="shared" si="19"/>
        <v>225.24175290926809</v>
      </c>
      <c r="M26" s="4">
        <f>I26/C26</f>
        <v>2098.3529383024775</v>
      </c>
      <c r="N26" s="4">
        <f t="shared" si="6"/>
        <v>40.774819985516388</v>
      </c>
      <c r="P26" s="4">
        <f t="shared" si="7"/>
        <v>-2.6947387135561485</v>
      </c>
    </row>
    <row r="27" spans="1:16" x14ac:dyDescent="0.25">
      <c r="A27" s="4">
        <v>45.522151000000001</v>
      </c>
      <c r="B27" s="4">
        <v>-73.647873000000004</v>
      </c>
      <c r="C27" s="4">
        <f t="shared" si="14"/>
        <v>7.729158587050601E-2</v>
      </c>
      <c r="D27" s="4">
        <f t="shared" si="15"/>
        <v>-29.293009700203495</v>
      </c>
      <c r="E27" s="4">
        <f t="shared" si="16"/>
        <v>240.7069902997965</v>
      </c>
      <c r="G27" s="4">
        <v>506</v>
      </c>
      <c r="H27" s="4">
        <v>498</v>
      </c>
      <c r="I27" s="4">
        <f t="shared" si="17"/>
        <v>166.36405861844079</v>
      </c>
      <c r="J27" s="4">
        <f t="shared" si="18"/>
        <v>-26.411030635405652</v>
      </c>
      <c r="K27" s="4">
        <f t="shared" si="19"/>
        <v>243.58896936459433</v>
      </c>
      <c r="M27" s="4">
        <f>I27/C27</f>
        <v>2152.4213372612953</v>
      </c>
      <c r="N27" s="4">
        <f t="shared" si="6"/>
        <v>94.843218944334239</v>
      </c>
      <c r="P27" s="4">
        <f t="shared" si="7"/>
        <v>-2.8819790647978323</v>
      </c>
    </row>
    <row r="28" spans="1:16" x14ac:dyDescent="0.25">
      <c r="A28" s="4">
        <v>45.522407999999999</v>
      </c>
      <c r="B28" s="4">
        <v>-73.647958000000003</v>
      </c>
      <c r="C28" s="4">
        <f t="shared" si="14"/>
        <v>7.4605370025722137E-2</v>
      </c>
      <c r="D28" s="4">
        <f t="shared" si="15"/>
        <v>-7.1080827103933917</v>
      </c>
      <c r="E28" s="4">
        <f t="shared" si="16"/>
        <v>262.89191728960662</v>
      </c>
      <c r="G28" s="4">
        <v>489</v>
      </c>
      <c r="H28" s="4">
        <v>447</v>
      </c>
      <c r="I28" s="4">
        <f t="shared" si="17"/>
        <v>167.58579892103029</v>
      </c>
      <c r="J28" s="4">
        <f t="shared" si="18"/>
        <v>-7.8883494448878775</v>
      </c>
      <c r="K28" s="4">
        <f t="shared" si="19"/>
        <v>262.11165055511213</v>
      </c>
      <c r="M28" s="4">
        <f>I28/C28</f>
        <v>2246.2967325710033</v>
      </c>
      <c r="N28" s="4">
        <f t="shared" si="6"/>
        <v>188.71861425404222</v>
      </c>
      <c r="P28" s="4">
        <f t="shared" si="7"/>
        <v>0.78026673449448936</v>
      </c>
    </row>
    <row r="29" spans="1:16" x14ac:dyDescent="0.25">
      <c r="A29" s="4">
        <v>45.522644999999997</v>
      </c>
      <c r="B29" s="4">
        <v>-73.647896000000003</v>
      </c>
      <c r="C29" s="4">
        <f t="shared" si="14"/>
        <v>7.128874092994926E-2</v>
      </c>
      <c r="D29" s="4">
        <f t="shared" si="15"/>
        <v>13.902732127479158</v>
      </c>
      <c r="E29" s="4">
        <f t="shared" si="16"/>
        <v>283.90273212747917</v>
      </c>
      <c r="G29" s="4">
        <v>499</v>
      </c>
      <c r="H29" s="4">
        <v>397</v>
      </c>
      <c r="I29" s="4">
        <f t="shared" si="17"/>
        <v>158.31929762350515</v>
      </c>
      <c r="J29" s="4">
        <f t="shared" si="18"/>
        <v>9.8193006387578983</v>
      </c>
      <c r="K29" s="4">
        <f t="shared" si="19"/>
        <v>279.81930063875791</v>
      </c>
      <c r="M29" s="4">
        <f>I29/C29</f>
        <v>2220.817699376611</v>
      </c>
      <c r="N29" s="4">
        <f t="shared" si="6"/>
        <v>163.23958105964994</v>
      </c>
      <c r="P29" s="4">
        <f t="shared" si="7"/>
        <v>4.0834314887212599</v>
      </c>
    </row>
    <row r="30" spans="1:16" x14ac:dyDescent="0.25">
      <c r="A30" s="4">
        <v>45.522866</v>
      </c>
      <c r="B30" s="4">
        <v>-73.647745</v>
      </c>
      <c r="C30" s="4">
        <f t="shared" si="14"/>
        <v>7.0980751861011868E-2</v>
      </c>
      <c r="D30" s="4">
        <f t="shared" si="15"/>
        <v>35.988453303822737</v>
      </c>
      <c r="E30" s="4">
        <f t="shared" si="16"/>
        <v>305.98845330382272</v>
      </c>
      <c r="G30" s="4">
        <v>526</v>
      </c>
      <c r="H30" s="4">
        <v>349</v>
      </c>
      <c r="I30" s="4">
        <f t="shared" si="17"/>
        <v>149.21796138535066</v>
      </c>
      <c r="J30" s="4">
        <f t="shared" si="18"/>
        <v>30.173520029644333</v>
      </c>
      <c r="K30" s="4">
        <f t="shared" si="19"/>
        <v>300.17352002964435</v>
      </c>
      <c r="M30" s="4">
        <f>I30/C30</f>
        <v>2102.2313440344487</v>
      </c>
      <c r="N30" s="4">
        <f t="shared" si="6"/>
        <v>44.653225717487658</v>
      </c>
      <c r="P30" s="4">
        <f t="shared" si="7"/>
        <v>5.8149332741783724</v>
      </c>
    </row>
    <row r="31" spans="1:16" x14ac:dyDescent="0.25">
      <c r="A31" s="4">
        <v>45.523051000000002</v>
      </c>
      <c r="B31" s="4">
        <v>-73.647644</v>
      </c>
      <c r="C31" s="4">
        <f t="shared" si="14"/>
        <v>7.9599274840960174E-2</v>
      </c>
      <c r="D31" s="4">
        <f t="shared" si="15"/>
        <v>51.490359757052275</v>
      </c>
      <c r="E31" s="4">
        <f t="shared" si="16"/>
        <v>321.49035975705226</v>
      </c>
      <c r="G31" s="4">
        <v>546</v>
      </c>
      <c r="H31" s="4">
        <v>314</v>
      </c>
      <c r="I31" s="4">
        <f t="shared" si="17"/>
        <v>154.85799947048264</v>
      </c>
      <c r="J31" s="4">
        <f t="shared" si="18"/>
        <v>45.261622745694794</v>
      </c>
      <c r="K31" s="4">
        <f t="shared" si="19"/>
        <v>315.26162274569481</v>
      </c>
      <c r="M31" s="4">
        <f>I31/C31</f>
        <v>1945.4699779600987</v>
      </c>
      <c r="N31" s="4">
        <f t="shared" si="6"/>
        <v>-112.10814035686235</v>
      </c>
      <c r="P31" s="4">
        <f t="shared" si="7"/>
        <v>6.2287370113574525</v>
      </c>
    </row>
    <row r="32" spans="1:16" x14ac:dyDescent="0.25">
      <c r="A32" s="4">
        <v>45.523271999999999</v>
      </c>
      <c r="B32" s="4">
        <v>-73.647041000000002</v>
      </c>
      <c r="C32" s="4">
        <f t="shared" si="14"/>
        <v>8.6905740580803553E-2</v>
      </c>
      <c r="D32" s="4">
        <f t="shared" si="15"/>
        <v>88.304319781794419</v>
      </c>
      <c r="E32" s="4">
        <f t="shared" si="16"/>
        <v>358.30431978179445</v>
      </c>
      <c r="G32" s="4">
        <v>649</v>
      </c>
      <c r="H32" s="4">
        <v>268</v>
      </c>
      <c r="I32" s="4">
        <f t="shared" si="17"/>
        <v>156.11534197509224</v>
      </c>
      <c r="J32" s="4">
        <f t="shared" si="18"/>
        <v>87.797401838234194</v>
      </c>
      <c r="K32" s="4">
        <f t="shared" si="19"/>
        <v>357.79740183823418</v>
      </c>
      <c r="M32" s="4">
        <f>I32/C32</f>
        <v>1796.3754860352258</v>
      </c>
      <c r="N32" s="4">
        <f t="shared" si="6"/>
        <v>-261.2026322817353</v>
      </c>
      <c r="P32" s="4">
        <f t="shared" si="7"/>
        <v>0.50691794356026776</v>
      </c>
    </row>
    <row r="33" spans="1:16" x14ac:dyDescent="0.25">
      <c r="A33" s="4">
        <v>45.523167000000001</v>
      </c>
      <c r="B33" s="4">
        <v>-73.64676</v>
      </c>
      <c r="C33" s="4">
        <f t="shared" si="14"/>
        <v>7.7632973620514786E-2</v>
      </c>
      <c r="D33" s="4">
        <f t="shared" si="15"/>
        <v>75.585075577797767</v>
      </c>
      <c r="E33" s="4">
        <f t="shared" si="16"/>
        <v>14.414924422202233</v>
      </c>
      <c r="G33" s="4">
        <v>697</v>
      </c>
      <c r="H33" s="4">
        <v>289</v>
      </c>
      <c r="I33" s="4">
        <f t="shared" si="17"/>
        <v>141.38246001537814</v>
      </c>
      <c r="J33" s="4">
        <f t="shared" si="18"/>
        <v>107.28149837181664</v>
      </c>
      <c r="K33" s="4">
        <f t="shared" si="19"/>
        <v>17.281498371816639</v>
      </c>
      <c r="M33" s="4">
        <f>I33/C33</f>
        <v>1821.1650722859511</v>
      </c>
      <c r="N33" s="4">
        <f t="shared" si="6"/>
        <v>-236.41304603101003</v>
      </c>
      <c r="P33" s="4">
        <f t="shared" si="7"/>
        <v>-2.8665739496144056</v>
      </c>
    </row>
    <row r="34" spans="1:16" x14ac:dyDescent="0.25">
      <c r="A34" s="4">
        <v>45.523114999999997</v>
      </c>
      <c r="B34" s="4">
        <v>-73.646392000000006</v>
      </c>
      <c r="C34" s="4">
        <f t="shared" si="14"/>
        <v>8.4388518460102674E-2</v>
      </c>
      <c r="D34" s="4">
        <f t="shared" si="15"/>
        <v>55.330600550951438</v>
      </c>
      <c r="E34" s="4">
        <f t="shared" si="16"/>
        <v>34.669399449048562</v>
      </c>
      <c r="G34" s="4">
        <v>762</v>
      </c>
      <c r="H34" s="4">
        <v>301</v>
      </c>
      <c r="I34" s="4">
        <f t="shared" si="17"/>
        <v>163.02760502442524</v>
      </c>
      <c r="J34" s="4">
        <f t="shared" si="18"/>
        <v>131.02061754732179</v>
      </c>
      <c r="K34" s="4">
        <f t="shared" si="19"/>
        <v>41.020617547321791</v>
      </c>
      <c r="M34" s="4">
        <f>I34/C34</f>
        <v>1931.8695007248132</v>
      </c>
      <c r="N34" s="4">
        <f t="shared" si="6"/>
        <v>-125.7086175921479</v>
      </c>
      <c r="P34" s="4">
        <f t="shared" si="7"/>
        <v>-6.3512180982732289</v>
      </c>
    </row>
    <row r="35" spans="1:16" x14ac:dyDescent="0.25">
      <c r="A35" s="4">
        <v>45.522917999999997</v>
      </c>
      <c r="B35" s="4">
        <v>-73.646180000000001</v>
      </c>
      <c r="C35" s="4">
        <f t="shared" si="14"/>
        <v>8.0118938508368903E-2</v>
      </c>
      <c r="D35" s="4">
        <f t="shared" si="15"/>
        <v>36.355154304591892</v>
      </c>
      <c r="E35" s="4">
        <f t="shared" si="16"/>
        <v>53.644845695408108</v>
      </c>
      <c r="G35" s="4">
        <v>792</v>
      </c>
      <c r="H35" s="4">
        <v>338</v>
      </c>
      <c r="I35" s="4">
        <f t="shared" si="17"/>
        <v>161.75598906995685</v>
      </c>
      <c r="J35" s="4">
        <f t="shared" si="18"/>
        <v>147.88197778988521</v>
      </c>
      <c r="K35" s="4">
        <f t="shared" si="19"/>
        <v>57.881977789885212</v>
      </c>
      <c r="M35" s="4">
        <f>I35/C35</f>
        <v>2018.9482297379723</v>
      </c>
      <c r="N35" s="4">
        <f t="shared" si="6"/>
        <v>-38.629888578988812</v>
      </c>
      <c r="P35" s="4">
        <f t="shared" si="7"/>
        <v>-4.2371320944771043</v>
      </c>
    </row>
    <row r="36" spans="1:16" x14ac:dyDescent="0.25">
      <c r="A36" s="4">
        <v>45.522568999999997</v>
      </c>
      <c r="B36" s="4">
        <v>-73.646026000000006</v>
      </c>
      <c r="C36" s="4">
        <f t="shared" si="14"/>
        <v>7.7015805446898247E-2</v>
      </c>
      <c r="D36" s="4">
        <f t="shared" si="15"/>
        <v>6.4679622540039556</v>
      </c>
      <c r="E36" s="4">
        <f t="shared" si="16"/>
        <v>83.53203774599605</v>
      </c>
      <c r="G36" s="4">
        <v>818</v>
      </c>
      <c r="H36" s="4">
        <v>415</v>
      </c>
      <c r="I36" s="4">
        <f t="shared" si="17"/>
        <v>163.24827717314508</v>
      </c>
      <c r="J36" s="4">
        <f t="shared" si="18"/>
        <v>176.8396383739543</v>
      </c>
      <c r="K36" s="4">
        <f t="shared" si="19"/>
        <v>86.839638373954301</v>
      </c>
      <c r="M36" s="4">
        <f>I36/C36</f>
        <v>2119.6724000465515</v>
      </c>
      <c r="N36" s="4">
        <f t="shared" si="6"/>
        <v>62.094281729590421</v>
      </c>
      <c r="P36" s="4">
        <f t="shared" si="7"/>
        <v>-3.3076006279582515</v>
      </c>
    </row>
    <row r="37" spans="1:16" x14ac:dyDescent="0.25">
      <c r="A37" s="4">
        <v>45.522272000000001</v>
      </c>
      <c r="B37" s="4">
        <v>-73.646186</v>
      </c>
      <c r="C37" s="4">
        <f t="shared" si="14"/>
        <v>6.8532212695003258E-2</v>
      </c>
      <c r="D37" s="4">
        <f t="shared" si="15"/>
        <v>-20.81991915479443</v>
      </c>
      <c r="E37" s="4">
        <f t="shared" si="16"/>
        <v>110.81991915479443</v>
      </c>
      <c r="G37" s="4">
        <v>794</v>
      </c>
      <c r="H37" s="4">
        <v>474</v>
      </c>
      <c r="I37" s="4">
        <f t="shared" si="17"/>
        <v>147.71932845772079</v>
      </c>
      <c r="J37" s="4">
        <f t="shared" si="18"/>
        <v>-160.21572129599056</v>
      </c>
      <c r="K37" s="4">
        <f t="shared" si="19"/>
        <v>109.78427870400944</v>
      </c>
      <c r="M37" s="4">
        <f>I37/C37</f>
        <v>2155.4729177523132</v>
      </c>
      <c r="N37" s="4">
        <f t="shared" si="6"/>
        <v>97.89479943535207</v>
      </c>
      <c r="P37" s="4">
        <f t="shared" si="7"/>
        <v>1.0356404507849959</v>
      </c>
    </row>
    <row r="38" spans="1:16" x14ac:dyDescent="0.25">
      <c r="A38" s="4">
        <v>45.522058999999999</v>
      </c>
      <c r="B38" s="4">
        <v>-73.646254999999996</v>
      </c>
      <c r="C38" s="4">
        <f t="shared" si="14"/>
        <v>7.5842999640805223E-2</v>
      </c>
      <c r="D38" s="4">
        <f t="shared" si="15"/>
        <v>-39.311976055258825</v>
      </c>
      <c r="E38" s="4">
        <f t="shared" si="16"/>
        <v>129.31197605525881</v>
      </c>
      <c r="G38" s="4">
        <v>784</v>
      </c>
      <c r="H38" s="4">
        <v>517</v>
      </c>
      <c r="I38" s="4">
        <f t="shared" si="17"/>
        <v>159.02829936838285</v>
      </c>
      <c r="J38" s="4">
        <f t="shared" si="18"/>
        <v>-144.21102654081665</v>
      </c>
      <c r="K38" s="4">
        <f t="shared" si="19"/>
        <v>125.78897345918335</v>
      </c>
      <c r="M38" s="4">
        <f>I38/C38</f>
        <v>2096.8091995509903</v>
      </c>
      <c r="N38" s="4">
        <f t="shared" si="6"/>
        <v>39.231081234029261</v>
      </c>
      <c r="P38" s="4">
        <f t="shared" si="7"/>
        <v>3.5230025960754574</v>
      </c>
    </row>
    <row r="39" spans="1:16" x14ac:dyDescent="0.25">
      <c r="L39" s="7" t="s">
        <v>9</v>
      </c>
      <c r="M39" s="4">
        <f>AVERAGE(M3:M11,M14:M21,M24:M38)</f>
        <v>2057.5781183169611</v>
      </c>
      <c r="N39" s="4">
        <f>AVERAGE(N3:N11,N14:N21,N24:N38)</f>
        <v>-5.4001247917767614E-13</v>
      </c>
      <c r="P39" s="4">
        <f>AVERAGE(P3:P11,P14:P21,P24:P38)</f>
        <v>-0.46204069851353124</v>
      </c>
    </row>
    <row r="40" spans="1:16" ht="30" x14ac:dyDescent="0.25">
      <c r="L40" s="8" t="s">
        <v>11</v>
      </c>
      <c r="M40" s="1" t="s">
        <v>10</v>
      </c>
      <c r="N40" s="1"/>
      <c r="O40" s="1"/>
      <c r="P40" s="1"/>
    </row>
    <row r="41" spans="1:16" ht="75" customHeight="1" x14ac:dyDescent="0.25">
      <c r="L41" s="8"/>
      <c r="M41" s="1" t="s">
        <v>12</v>
      </c>
      <c r="N41" s="1"/>
      <c r="O41" s="1"/>
      <c r="P41" s="1"/>
    </row>
    <row r="42" spans="1:16" ht="60" customHeight="1" x14ac:dyDescent="0.25">
      <c r="L42" s="7" t="s">
        <v>13</v>
      </c>
      <c r="M42" s="1" t="s">
        <v>16</v>
      </c>
      <c r="N42" s="1"/>
      <c r="O42" s="1"/>
      <c r="P42" s="1"/>
    </row>
    <row r="43" spans="1:16" ht="60" customHeight="1" x14ac:dyDescent="0.25">
      <c r="M43" s="1" t="s">
        <v>15</v>
      </c>
      <c r="N43" s="1"/>
      <c r="O43" s="1"/>
      <c r="P43" s="1"/>
    </row>
  </sheetData>
  <mergeCells count="4">
    <mergeCell ref="M40:P40"/>
    <mergeCell ref="M41:P41"/>
    <mergeCell ref="M42:P42"/>
    <mergeCell ref="M43:P4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dc:creator>
  <cp:lastModifiedBy>JK</cp:lastModifiedBy>
  <dcterms:created xsi:type="dcterms:W3CDTF">2015-03-16T06:13:32Z</dcterms:created>
  <dcterms:modified xsi:type="dcterms:W3CDTF">2015-03-17T07:03:06Z</dcterms:modified>
</cp:coreProperties>
</file>