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40" windowWidth="19815" windowHeight="915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119" i="2" l="1"/>
  <c r="F12" i="3"/>
  <c r="G12" i="3"/>
  <c r="E12" i="3"/>
  <c r="U11" i="3"/>
  <c r="U12" i="3"/>
  <c r="I4" i="3"/>
  <c r="K12" i="3"/>
  <c r="G4" i="3"/>
  <c r="H12" i="3"/>
  <c r="F4" i="3"/>
  <c r="E4" i="3"/>
  <c r="D4" i="3"/>
  <c r="AD4" i="3"/>
  <c r="L12" i="3"/>
  <c r="X9" i="3"/>
  <c r="Z28" i="3"/>
  <c r="Z29" i="3"/>
  <c r="Z30" i="3"/>
  <c r="Z31" i="3"/>
  <c r="Z27" i="3"/>
  <c r="AA12" i="3"/>
  <c r="AA11" i="3" s="1"/>
  <c r="G11" i="3"/>
  <c r="AA2" i="3"/>
  <c r="Y2" i="3" s="1"/>
  <c r="Y5" i="3"/>
  <c r="X12" i="3"/>
  <c r="X11" i="3" s="1"/>
  <c r="W4" i="3"/>
  <c r="AC4" i="3"/>
  <c r="AB4" i="3"/>
  <c r="AB11" i="3"/>
  <c r="AC12" i="3"/>
  <c r="AC24" i="3" s="1"/>
  <c r="AB12" i="3"/>
  <c r="W12" i="3"/>
  <c r="W11" i="3" s="1"/>
  <c r="D12" i="3"/>
  <c r="E11" i="3"/>
  <c r="D11" i="3"/>
  <c r="U109" i="2"/>
  <c r="O89" i="2"/>
  <c r="O88" i="2" s="1"/>
  <c r="N89" i="2"/>
  <c r="N88" i="2" s="1"/>
  <c r="M89" i="2"/>
  <c r="M88" i="2" s="1"/>
  <c r="L89" i="2"/>
  <c r="K89" i="2"/>
  <c r="K88" i="2" s="1"/>
  <c r="L88" i="2"/>
  <c r="N87" i="2"/>
  <c r="M87" i="2"/>
  <c r="K87" i="2"/>
  <c r="K86" i="2" s="1"/>
  <c r="N86" i="2"/>
  <c r="M86" i="2"/>
  <c r="N84" i="2"/>
  <c r="J76" i="2"/>
  <c r="U62" i="2"/>
  <c r="T62" i="2"/>
  <c r="S62" i="2"/>
  <c r="S61" i="2" s="1"/>
  <c r="R62" i="2"/>
  <c r="R61" i="2" s="1"/>
  <c r="P62" i="2"/>
  <c r="N62" i="2"/>
  <c r="N61" i="2" s="1"/>
  <c r="M62" i="2"/>
  <c r="L62" i="2"/>
  <c r="L61" i="2" s="1"/>
  <c r="K62" i="2"/>
  <c r="J62" i="2"/>
  <c r="I62" i="2"/>
  <c r="I61" i="2" s="1"/>
  <c r="H62" i="2"/>
  <c r="H61" i="2" s="1"/>
  <c r="F62" i="2"/>
  <c r="E62" i="2"/>
  <c r="U61" i="2"/>
  <c r="T61" i="2"/>
  <c r="Q61" i="2"/>
  <c r="P61" i="2"/>
  <c r="K61" i="2"/>
  <c r="J61" i="2"/>
  <c r="F61" i="2"/>
  <c r="E61" i="2"/>
  <c r="U60" i="2"/>
  <c r="T60" i="2"/>
  <c r="T59" i="2" s="1"/>
  <c r="S60" i="2"/>
  <c r="S59" i="2" s="1"/>
  <c r="M60" i="2"/>
  <c r="M59" i="2" s="1"/>
  <c r="L60" i="2"/>
  <c r="J60" i="2"/>
  <c r="F60" i="2"/>
  <c r="F59" i="2" s="1"/>
  <c r="U59" i="2"/>
  <c r="Q59" i="2"/>
  <c r="L59" i="2"/>
  <c r="J59" i="2"/>
  <c r="M58" i="2"/>
  <c r="M57" i="2" s="1"/>
  <c r="L58" i="2"/>
  <c r="L57" i="2"/>
  <c r="I57" i="2"/>
  <c r="S56" i="2"/>
  <c r="R56" i="2"/>
  <c r="Q56" i="2"/>
  <c r="P56" i="2"/>
  <c r="M56" i="2"/>
  <c r="I56" i="2"/>
  <c r="S55" i="2"/>
  <c r="P55" i="2"/>
  <c r="M55" i="2"/>
  <c r="I55" i="2"/>
  <c r="O49" i="2"/>
  <c r="H49" i="2"/>
  <c r="B49" i="2"/>
  <c r="B48" i="2" s="1"/>
  <c r="U48" i="2"/>
  <c r="O48" i="2"/>
  <c r="H48" i="2"/>
  <c r="U47" i="2"/>
  <c r="P47" i="2"/>
  <c r="P48" i="2" s="1"/>
  <c r="P49" i="2" s="1"/>
  <c r="M46" i="2"/>
  <c r="L46" i="2"/>
  <c r="Z35" i="2"/>
  <c r="Z34" i="2" s="1"/>
  <c r="X35" i="2"/>
  <c r="W35" i="2"/>
  <c r="V35" i="2"/>
  <c r="U35" i="2"/>
  <c r="U34" i="2" s="1"/>
  <c r="T35" i="2"/>
  <c r="P35" i="2"/>
  <c r="O35" i="2"/>
  <c r="N35" i="2"/>
  <c r="N34" i="2" s="1"/>
  <c r="M35" i="2"/>
  <c r="M34" i="2" s="1"/>
  <c r="L35" i="2"/>
  <c r="K35" i="2"/>
  <c r="J35" i="2"/>
  <c r="I35" i="2"/>
  <c r="C35" i="2"/>
  <c r="X34" i="2"/>
  <c r="W34" i="2"/>
  <c r="V34" i="2"/>
  <c r="P34" i="2"/>
  <c r="O34" i="2"/>
  <c r="L34" i="2"/>
  <c r="K34" i="2"/>
  <c r="W33" i="2"/>
  <c r="W32" i="2" s="1"/>
  <c r="U33" i="2"/>
  <c r="U32" i="2" s="1"/>
  <c r="P33" i="2"/>
  <c r="O33" i="2"/>
  <c r="N33" i="2"/>
  <c r="N32" i="2" s="1"/>
  <c r="M33" i="2"/>
  <c r="M32" i="2" s="1"/>
  <c r="L33" i="2"/>
  <c r="K33" i="2"/>
  <c r="Z32" i="2"/>
  <c r="P32" i="2"/>
  <c r="O32" i="2"/>
  <c r="L32" i="2"/>
  <c r="K32" i="2"/>
  <c r="U31" i="2"/>
  <c r="P31" i="2"/>
  <c r="N31" i="2"/>
  <c r="K31" i="2"/>
  <c r="P30" i="2"/>
  <c r="N30" i="2"/>
  <c r="K30" i="2"/>
  <c r="L27" i="2"/>
  <c r="O26" i="2"/>
  <c r="L26" i="2"/>
  <c r="AA15" i="2"/>
  <c r="AA14" i="2" s="1"/>
  <c r="Y15" i="2"/>
  <c r="Y14" i="2" s="1"/>
  <c r="W15" i="2"/>
  <c r="V15" i="2"/>
  <c r="S15" i="2"/>
  <c r="R15" i="2"/>
  <c r="Q15" i="2"/>
  <c r="O15" i="2"/>
  <c r="L15" i="2"/>
  <c r="K15" i="2"/>
  <c r="J15" i="2"/>
  <c r="X14" i="2"/>
  <c r="X12" i="2"/>
  <c r="J144" i="1"/>
  <c r="F144" i="1"/>
  <c r="G144" i="1" s="1"/>
  <c r="I144" i="1" s="1"/>
  <c r="J143" i="1"/>
  <c r="F143" i="1"/>
  <c r="G143" i="1" s="1"/>
  <c r="I143" i="1" s="1"/>
  <c r="J142" i="1"/>
  <c r="F142" i="1"/>
  <c r="G142" i="1" s="1"/>
  <c r="I142" i="1" s="1"/>
  <c r="J141" i="1"/>
  <c r="G141" i="1"/>
  <c r="I141" i="1" s="1"/>
  <c r="F141" i="1"/>
  <c r="J140" i="1"/>
  <c r="F140" i="1"/>
  <c r="G140" i="1" s="1"/>
  <c r="I140" i="1" s="1"/>
  <c r="J139" i="1"/>
  <c r="F139" i="1"/>
  <c r="G139" i="1" s="1"/>
  <c r="I139" i="1" s="1"/>
  <c r="J138" i="1"/>
  <c r="F138" i="1"/>
  <c r="G138" i="1" s="1"/>
  <c r="I138" i="1" s="1"/>
  <c r="J137" i="1"/>
  <c r="G137" i="1"/>
  <c r="I137" i="1" s="1"/>
  <c r="F137" i="1"/>
  <c r="J136" i="1"/>
  <c r="F136" i="1"/>
  <c r="G136" i="1" s="1"/>
  <c r="I136" i="1" s="1"/>
  <c r="J135" i="1"/>
  <c r="F135" i="1"/>
  <c r="G135" i="1" s="1"/>
  <c r="I135" i="1" s="1"/>
  <c r="J134" i="1"/>
  <c r="F134" i="1"/>
  <c r="G134" i="1" s="1"/>
  <c r="I134" i="1" s="1"/>
  <c r="J133" i="1"/>
  <c r="G133" i="1"/>
  <c r="I133" i="1" s="1"/>
  <c r="F133" i="1"/>
  <c r="J132" i="1"/>
  <c r="F132" i="1"/>
  <c r="G132" i="1" s="1"/>
  <c r="I132" i="1" s="1"/>
  <c r="J131" i="1"/>
  <c r="F131" i="1"/>
  <c r="G131" i="1" s="1"/>
  <c r="I131" i="1" s="1"/>
  <c r="J130" i="1"/>
  <c r="F130" i="1"/>
  <c r="G130" i="1" s="1"/>
  <c r="I130" i="1" s="1"/>
  <c r="J129" i="1"/>
  <c r="G129" i="1"/>
  <c r="I129" i="1" s="1"/>
  <c r="F129" i="1"/>
  <c r="J128" i="1"/>
  <c r="G128" i="1"/>
  <c r="I128" i="1" s="1"/>
  <c r="F128" i="1"/>
  <c r="J127" i="1"/>
  <c r="F127" i="1"/>
  <c r="G127" i="1" s="1"/>
  <c r="I127" i="1" s="1"/>
  <c r="J126" i="1"/>
  <c r="F126" i="1"/>
  <c r="G126" i="1" s="1"/>
  <c r="I126" i="1" s="1"/>
  <c r="J125" i="1"/>
  <c r="G125" i="1"/>
  <c r="I125" i="1" s="1"/>
  <c r="F125" i="1"/>
  <c r="J124" i="1"/>
  <c r="F124" i="1"/>
  <c r="G124" i="1" s="1"/>
  <c r="I124" i="1" s="1"/>
  <c r="J123" i="1"/>
  <c r="F123" i="1"/>
  <c r="G123" i="1" s="1"/>
  <c r="I123" i="1" s="1"/>
  <c r="J122" i="1"/>
  <c r="F122" i="1"/>
  <c r="G122" i="1" s="1"/>
  <c r="I122" i="1" s="1"/>
  <c r="J121" i="1"/>
  <c r="G121" i="1"/>
  <c r="I121" i="1" s="1"/>
  <c r="F121" i="1"/>
  <c r="J120" i="1"/>
  <c r="F120" i="1"/>
  <c r="G120" i="1" s="1"/>
  <c r="I120" i="1" s="1"/>
  <c r="J119" i="1"/>
  <c r="F119" i="1"/>
  <c r="G119" i="1" s="1"/>
  <c r="I119" i="1" s="1"/>
  <c r="J118" i="1"/>
  <c r="F118" i="1"/>
  <c r="G118" i="1" s="1"/>
  <c r="I118" i="1" s="1"/>
  <c r="J117" i="1"/>
  <c r="G117" i="1"/>
  <c r="I117" i="1" s="1"/>
  <c r="F117" i="1"/>
  <c r="J116" i="1"/>
  <c r="F116" i="1"/>
  <c r="G116" i="1" s="1"/>
  <c r="I116" i="1" s="1"/>
  <c r="J115" i="1"/>
  <c r="F115" i="1"/>
  <c r="G115" i="1" s="1"/>
  <c r="I115" i="1" s="1"/>
  <c r="J114" i="1"/>
  <c r="F114" i="1"/>
  <c r="G114" i="1" s="1"/>
  <c r="I114" i="1" s="1"/>
  <c r="J113" i="1"/>
  <c r="G113" i="1"/>
  <c r="I113" i="1" s="1"/>
  <c r="F113" i="1"/>
  <c r="J112" i="1"/>
  <c r="F112" i="1"/>
  <c r="G112" i="1" s="1"/>
  <c r="I112" i="1" s="1"/>
  <c r="J111" i="1"/>
  <c r="F111" i="1"/>
  <c r="G111" i="1" s="1"/>
  <c r="I111" i="1" s="1"/>
  <c r="J110" i="1"/>
  <c r="F110" i="1"/>
  <c r="G110" i="1" s="1"/>
  <c r="I110" i="1" s="1"/>
  <c r="J109" i="1"/>
  <c r="G109" i="1"/>
  <c r="I109" i="1" s="1"/>
  <c r="F109" i="1"/>
  <c r="J108" i="1"/>
  <c r="F108" i="1"/>
  <c r="G108" i="1" s="1"/>
  <c r="I108" i="1" s="1"/>
  <c r="J107" i="1"/>
  <c r="F107" i="1"/>
  <c r="G107" i="1" s="1"/>
  <c r="I107" i="1" s="1"/>
  <c r="J106" i="1"/>
  <c r="F106" i="1"/>
  <c r="G106" i="1" s="1"/>
  <c r="I106" i="1" s="1"/>
  <c r="J105" i="1"/>
  <c r="G105" i="1"/>
  <c r="I105" i="1" s="1"/>
  <c r="F105" i="1"/>
  <c r="J104" i="1"/>
  <c r="F104" i="1"/>
  <c r="G104" i="1" s="1"/>
  <c r="I104" i="1" s="1"/>
  <c r="J103" i="1"/>
  <c r="F103" i="1"/>
  <c r="G103" i="1" s="1"/>
  <c r="I103" i="1" s="1"/>
  <c r="J102" i="1"/>
  <c r="F102" i="1"/>
  <c r="G102" i="1" s="1"/>
  <c r="I102" i="1" s="1"/>
  <c r="J101" i="1"/>
  <c r="G101" i="1"/>
  <c r="I101" i="1" s="1"/>
  <c r="F101" i="1"/>
  <c r="J100" i="1"/>
  <c r="F100" i="1"/>
  <c r="G100" i="1" s="1"/>
  <c r="I100" i="1" s="1"/>
  <c r="J99" i="1"/>
  <c r="F99" i="1"/>
  <c r="G99" i="1" s="1"/>
  <c r="I99" i="1" s="1"/>
  <c r="J98" i="1"/>
  <c r="F98" i="1"/>
  <c r="G98" i="1" s="1"/>
  <c r="I98" i="1" s="1"/>
  <c r="J97" i="1"/>
  <c r="G97" i="1"/>
  <c r="I97" i="1" s="1"/>
  <c r="F97" i="1"/>
  <c r="J96" i="1"/>
  <c r="G96" i="1"/>
  <c r="I96" i="1" s="1"/>
  <c r="F96" i="1"/>
  <c r="J95" i="1"/>
  <c r="F95" i="1"/>
  <c r="G95" i="1" s="1"/>
  <c r="I95" i="1" s="1"/>
  <c r="J94" i="1"/>
  <c r="F94" i="1"/>
  <c r="G94" i="1" s="1"/>
  <c r="I94" i="1" s="1"/>
  <c r="J93" i="1"/>
  <c r="G93" i="1"/>
  <c r="I93" i="1" s="1"/>
  <c r="F93" i="1"/>
  <c r="J92" i="1"/>
  <c r="F92" i="1"/>
  <c r="G92" i="1" s="1"/>
  <c r="I92" i="1" s="1"/>
  <c r="J91" i="1"/>
  <c r="F91" i="1"/>
  <c r="G91" i="1" s="1"/>
  <c r="I91" i="1" s="1"/>
  <c r="J90" i="1"/>
  <c r="F90" i="1"/>
  <c r="G90" i="1" s="1"/>
  <c r="I90" i="1" s="1"/>
  <c r="J89" i="1"/>
  <c r="G89" i="1"/>
  <c r="I89" i="1" s="1"/>
  <c r="F89" i="1"/>
  <c r="J88" i="1"/>
  <c r="F88" i="1"/>
  <c r="G88" i="1" s="1"/>
  <c r="I88" i="1" s="1"/>
  <c r="J87" i="1"/>
  <c r="G87" i="1"/>
  <c r="I87" i="1" s="1"/>
  <c r="F87" i="1"/>
  <c r="J86" i="1"/>
  <c r="F86" i="1"/>
  <c r="G86" i="1" s="1"/>
  <c r="I86" i="1" s="1"/>
  <c r="J85" i="1"/>
  <c r="G85" i="1"/>
  <c r="I85" i="1" s="1"/>
  <c r="F85" i="1"/>
  <c r="J84" i="1"/>
  <c r="G84" i="1"/>
  <c r="I84" i="1" s="1"/>
  <c r="F84" i="1"/>
  <c r="J83" i="1"/>
  <c r="F83" i="1"/>
  <c r="G83" i="1" s="1"/>
  <c r="I83" i="1" s="1"/>
  <c r="J82" i="1"/>
  <c r="F82" i="1"/>
  <c r="G82" i="1" s="1"/>
  <c r="I82" i="1" s="1"/>
  <c r="J81" i="1"/>
  <c r="G81" i="1"/>
  <c r="I81" i="1" s="1"/>
  <c r="F81" i="1"/>
  <c r="J80" i="1"/>
  <c r="F80" i="1"/>
  <c r="G80" i="1" s="1"/>
  <c r="I80" i="1" s="1"/>
  <c r="J79" i="1"/>
  <c r="F79" i="1"/>
  <c r="G79" i="1" s="1"/>
  <c r="I79" i="1" s="1"/>
  <c r="J78" i="1"/>
  <c r="F78" i="1"/>
  <c r="G78" i="1" s="1"/>
  <c r="I78" i="1" s="1"/>
  <c r="J77" i="1"/>
  <c r="G77" i="1"/>
  <c r="I77" i="1" s="1"/>
  <c r="F77" i="1"/>
  <c r="J76" i="1"/>
  <c r="F76" i="1"/>
  <c r="G76" i="1" s="1"/>
  <c r="I76" i="1" s="1"/>
  <c r="J75" i="1"/>
  <c r="F75" i="1"/>
  <c r="G75" i="1" s="1"/>
  <c r="I75" i="1" s="1"/>
  <c r="J74" i="1"/>
  <c r="G74" i="1"/>
  <c r="I74" i="1" s="1"/>
  <c r="F74" i="1"/>
  <c r="J73" i="1"/>
  <c r="F73" i="1"/>
  <c r="G73" i="1" s="1"/>
  <c r="I73" i="1" s="1"/>
  <c r="J72" i="1"/>
  <c r="G72" i="1"/>
  <c r="I72" i="1" s="1"/>
  <c r="F72" i="1"/>
  <c r="J71" i="1"/>
  <c r="F71" i="1"/>
  <c r="G71" i="1" s="1"/>
  <c r="I71" i="1" s="1"/>
  <c r="J70" i="1"/>
  <c r="G70" i="1"/>
  <c r="I70" i="1" s="1"/>
  <c r="F70" i="1"/>
  <c r="J69" i="1"/>
  <c r="G69" i="1"/>
  <c r="I69" i="1" s="1"/>
  <c r="F69" i="1"/>
  <c r="J68" i="1"/>
  <c r="F68" i="1"/>
  <c r="G68" i="1" s="1"/>
  <c r="I68" i="1" s="1"/>
  <c r="J67" i="1"/>
  <c r="F67" i="1"/>
  <c r="G67" i="1" s="1"/>
  <c r="I67" i="1" s="1"/>
  <c r="J66" i="1"/>
  <c r="G66" i="1"/>
  <c r="I66" i="1" s="1"/>
  <c r="F66" i="1"/>
  <c r="J65" i="1"/>
  <c r="F65" i="1"/>
  <c r="G65" i="1" s="1"/>
  <c r="I65" i="1" s="1"/>
  <c r="J64" i="1"/>
  <c r="F64" i="1"/>
  <c r="G64" i="1" s="1"/>
  <c r="I64" i="1" s="1"/>
  <c r="J63" i="1"/>
  <c r="F63" i="1"/>
  <c r="G63" i="1" s="1"/>
  <c r="I63" i="1" s="1"/>
  <c r="J62" i="1"/>
  <c r="G62" i="1"/>
  <c r="I62" i="1" s="1"/>
  <c r="F62" i="1"/>
  <c r="J61" i="1"/>
  <c r="F61" i="1"/>
  <c r="G61" i="1" s="1"/>
  <c r="I61" i="1" s="1"/>
  <c r="J60" i="1"/>
  <c r="F60" i="1"/>
  <c r="G60" i="1" s="1"/>
  <c r="I60" i="1" s="1"/>
  <c r="J59" i="1"/>
  <c r="F59" i="1"/>
  <c r="G59" i="1" s="1"/>
  <c r="I59" i="1" s="1"/>
  <c r="J58" i="1"/>
  <c r="G58" i="1"/>
  <c r="I58" i="1" s="1"/>
  <c r="F58" i="1"/>
  <c r="J57" i="1"/>
  <c r="F57" i="1"/>
  <c r="G57" i="1" s="1"/>
  <c r="I57" i="1" s="1"/>
  <c r="J56" i="1"/>
  <c r="G56" i="1"/>
  <c r="I56" i="1" s="1"/>
  <c r="F56" i="1"/>
  <c r="J55" i="1"/>
  <c r="F55" i="1"/>
  <c r="G55" i="1" s="1"/>
  <c r="I55" i="1" s="1"/>
  <c r="J54" i="1"/>
  <c r="G54" i="1"/>
  <c r="I54" i="1" s="1"/>
  <c r="F54" i="1"/>
  <c r="J53" i="1"/>
  <c r="G53" i="1"/>
  <c r="I53" i="1" s="1"/>
  <c r="F53" i="1"/>
  <c r="J52" i="1"/>
  <c r="F52" i="1"/>
  <c r="G52" i="1" s="1"/>
  <c r="I52" i="1" s="1"/>
  <c r="J51" i="1"/>
  <c r="F51" i="1"/>
  <c r="G51" i="1" s="1"/>
  <c r="I51" i="1" s="1"/>
  <c r="J50" i="1"/>
  <c r="G50" i="1"/>
  <c r="I50" i="1" s="1"/>
  <c r="F50" i="1"/>
  <c r="J49" i="1"/>
  <c r="F49" i="1"/>
  <c r="G49" i="1" s="1"/>
  <c r="I49" i="1" s="1"/>
  <c r="J48" i="1"/>
  <c r="F48" i="1"/>
  <c r="G48" i="1" s="1"/>
  <c r="I48" i="1" s="1"/>
  <c r="J47" i="1"/>
  <c r="F47" i="1"/>
  <c r="G47" i="1" s="1"/>
  <c r="I47" i="1" s="1"/>
  <c r="J46" i="1"/>
  <c r="G46" i="1"/>
  <c r="I46" i="1" s="1"/>
  <c r="F46" i="1"/>
  <c r="J45" i="1"/>
  <c r="F45" i="1"/>
  <c r="G45" i="1" s="1"/>
  <c r="I45" i="1" s="1"/>
  <c r="V41" i="1"/>
  <c r="P41" i="1"/>
  <c r="S41" i="1" s="1"/>
  <c r="N41" i="1"/>
  <c r="M41" i="1"/>
  <c r="L41" i="1"/>
  <c r="K41" i="1"/>
  <c r="J41" i="1"/>
  <c r="I41" i="1"/>
  <c r="H41" i="1"/>
  <c r="Q41" i="1" s="1"/>
  <c r="T41" i="1" s="1"/>
  <c r="G41" i="1"/>
  <c r="F41" i="1"/>
  <c r="V40" i="1"/>
  <c r="N40" i="1"/>
  <c r="M40" i="1"/>
  <c r="L40" i="1"/>
  <c r="K40" i="1"/>
  <c r="J40" i="1"/>
  <c r="I40" i="1"/>
  <c r="H40" i="1"/>
  <c r="G40" i="1"/>
  <c r="Q40" i="1" s="1"/>
  <c r="T40" i="1" s="1"/>
  <c r="F40" i="1"/>
  <c r="V39" i="1"/>
  <c r="N39" i="1"/>
  <c r="M39" i="1"/>
  <c r="L39" i="1"/>
  <c r="K39" i="1"/>
  <c r="J39" i="1"/>
  <c r="I39" i="1"/>
  <c r="H39" i="1"/>
  <c r="G39" i="1"/>
  <c r="F39" i="1"/>
  <c r="V38" i="1"/>
  <c r="N38" i="1"/>
  <c r="M38" i="1"/>
  <c r="L38" i="1"/>
  <c r="K38" i="1"/>
  <c r="J38" i="1"/>
  <c r="I38" i="1"/>
  <c r="H38" i="1"/>
  <c r="G38" i="1"/>
  <c r="F38" i="1"/>
  <c r="Y37" i="1"/>
  <c r="V37" i="1"/>
  <c r="T37" i="1"/>
  <c r="P37" i="1"/>
  <c r="S37" i="1" s="1"/>
  <c r="N37" i="1"/>
  <c r="Q37" i="1" s="1"/>
  <c r="M37" i="1"/>
  <c r="L37" i="1"/>
  <c r="K37" i="1"/>
  <c r="J37" i="1"/>
  <c r="I37" i="1"/>
  <c r="H37" i="1"/>
  <c r="G37" i="1"/>
  <c r="F37" i="1"/>
  <c r="V36" i="1"/>
  <c r="T36" i="1"/>
  <c r="N36" i="1"/>
  <c r="M36" i="1"/>
  <c r="L36" i="1"/>
  <c r="K36" i="1"/>
  <c r="J36" i="1"/>
  <c r="I36" i="1"/>
  <c r="H36" i="1"/>
  <c r="G36" i="1"/>
  <c r="Q36" i="1" s="1"/>
  <c r="F36" i="1"/>
  <c r="V35" i="1"/>
  <c r="N35" i="1"/>
  <c r="M35" i="1"/>
  <c r="L35" i="1"/>
  <c r="K35" i="1"/>
  <c r="J35" i="1"/>
  <c r="P35" i="1" s="1"/>
  <c r="S35" i="1" s="1"/>
  <c r="X35" i="1" s="1"/>
  <c r="I35" i="1"/>
  <c r="H35" i="1"/>
  <c r="G35" i="1"/>
  <c r="F35" i="1"/>
  <c r="V34" i="1"/>
  <c r="N34" i="1"/>
  <c r="Q34" i="1" s="1"/>
  <c r="T34" i="1" s="1"/>
  <c r="M34" i="1"/>
  <c r="L34" i="1"/>
  <c r="K34" i="1"/>
  <c r="J34" i="1"/>
  <c r="I34" i="1"/>
  <c r="H34" i="1"/>
  <c r="G34" i="1"/>
  <c r="F34" i="1"/>
  <c r="V33" i="1"/>
  <c r="Q33" i="1"/>
  <c r="T33" i="1" s="1"/>
  <c r="Y33" i="1" s="1"/>
  <c r="N33" i="1"/>
  <c r="M33" i="1"/>
  <c r="L33" i="1"/>
  <c r="K33" i="1"/>
  <c r="J33" i="1"/>
  <c r="I33" i="1"/>
  <c r="H33" i="1"/>
  <c r="G33" i="1"/>
  <c r="F33" i="1"/>
  <c r="V32" i="1"/>
  <c r="N32" i="1"/>
  <c r="M32" i="1"/>
  <c r="L32" i="1"/>
  <c r="K32" i="1"/>
  <c r="J32" i="1"/>
  <c r="I32" i="1"/>
  <c r="H32" i="1"/>
  <c r="G32" i="1"/>
  <c r="F32" i="1"/>
  <c r="V31" i="1"/>
  <c r="N31" i="1"/>
  <c r="M31" i="1"/>
  <c r="L31" i="1"/>
  <c r="K31" i="1"/>
  <c r="J31" i="1"/>
  <c r="I31" i="1"/>
  <c r="H31" i="1"/>
  <c r="G31" i="1"/>
  <c r="F31" i="1"/>
  <c r="V30" i="1"/>
  <c r="N30" i="1"/>
  <c r="M30" i="1"/>
  <c r="L30" i="1"/>
  <c r="K30" i="1"/>
  <c r="J30" i="1"/>
  <c r="I30" i="1"/>
  <c r="H30" i="1"/>
  <c r="G30" i="1"/>
  <c r="P30" i="1" s="1"/>
  <c r="S30" i="1" s="1"/>
  <c r="F30" i="1"/>
  <c r="V29" i="1"/>
  <c r="N29" i="1"/>
  <c r="M29" i="1"/>
  <c r="P29" i="1" s="1"/>
  <c r="S29" i="1" s="1"/>
  <c r="L29" i="1"/>
  <c r="K29" i="1"/>
  <c r="J29" i="1"/>
  <c r="I29" i="1"/>
  <c r="H29" i="1"/>
  <c r="Q29" i="1" s="1"/>
  <c r="T29" i="1" s="1"/>
  <c r="G29" i="1"/>
  <c r="F29" i="1"/>
  <c r="V28" i="1"/>
  <c r="N28" i="1"/>
  <c r="M28" i="1"/>
  <c r="L28" i="1"/>
  <c r="K28" i="1"/>
  <c r="J28" i="1"/>
  <c r="I28" i="1"/>
  <c r="H28" i="1"/>
  <c r="Q28" i="1" s="1"/>
  <c r="T28" i="1" s="1"/>
  <c r="Y28" i="1" s="1"/>
  <c r="G28" i="1"/>
  <c r="F28" i="1"/>
  <c r="V27" i="1"/>
  <c r="N27" i="1"/>
  <c r="M27" i="1"/>
  <c r="L27" i="1"/>
  <c r="K27" i="1"/>
  <c r="J27" i="1"/>
  <c r="I27" i="1"/>
  <c r="H27" i="1"/>
  <c r="P27" i="1" s="1"/>
  <c r="S27" i="1" s="1"/>
  <c r="X27" i="1" s="1"/>
  <c r="G27" i="1"/>
  <c r="F27" i="1"/>
  <c r="V26" i="1"/>
  <c r="P26" i="1"/>
  <c r="S26" i="1" s="1"/>
  <c r="N26" i="1"/>
  <c r="M26" i="1"/>
  <c r="L26" i="1"/>
  <c r="K26" i="1"/>
  <c r="J26" i="1"/>
  <c r="I26" i="1"/>
  <c r="H26" i="1"/>
  <c r="Q26" i="1" s="1"/>
  <c r="T26" i="1" s="1"/>
  <c r="G26" i="1"/>
  <c r="F26" i="1"/>
  <c r="V25" i="1"/>
  <c r="P25" i="1"/>
  <c r="S25" i="1" s="1"/>
  <c r="N25" i="1"/>
  <c r="M25" i="1"/>
  <c r="L25" i="1"/>
  <c r="K25" i="1"/>
  <c r="J25" i="1"/>
  <c r="I25" i="1"/>
  <c r="H25" i="1"/>
  <c r="Q25" i="1" s="1"/>
  <c r="T25" i="1" s="1"/>
  <c r="G25" i="1"/>
  <c r="F25" i="1"/>
  <c r="V24" i="1"/>
  <c r="N24" i="1"/>
  <c r="M24" i="1"/>
  <c r="L24" i="1"/>
  <c r="K24" i="1"/>
  <c r="J24" i="1"/>
  <c r="I24" i="1"/>
  <c r="H24" i="1"/>
  <c r="G24" i="1"/>
  <c r="F24" i="1"/>
  <c r="V23" i="1"/>
  <c r="N23" i="1"/>
  <c r="M23" i="1"/>
  <c r="L23" i="1"/>
  <c r="K23" i="1"/>
  <c r="J23" i="1"/>
  <c r="I23" i="1"/>
  <c r="H23" i="1"/>
  <c r="G23" i="1"/>
  <c r="F23" i="1"/>
  <c r="V22" i="1"/>
  <c r="N22" i="1"/>
  <c r="Q22" i="1" s="1"/>
  <c r="T22" i="1" s="1"/>
  <c r="M22" i="1"/>
  <c r="L22" i="1"/>
  <c r="K22" i="1"/>
  <c r="J22" i="1"/>
  <c r="P22" i="1" s="1"/>
  <c r="S22" i="1" s="1"/>
  <c r="I22" i="1"/>
  <c r="H22" i="1"/>
  <c r="G22" i="1"/>
  <c r="F22" i="1"/>
  <c r="V21" i="1"/>
  <c r="N21" i="1"/>
  <c r="M21" i="1"/>
  <c r="L21" i="1"/>
  <c r="K21" i="1"/>
  <c r="J21" i="1"/>
  <c r="I21" i="1"/>
  <c r="H21" i="1"/>
  <c r="G21" i="1"/>
  <c r="Q21" i="1" s="1"/>
  <c r="T21" i="1" s="1"/>
  <c r="F21" i="1"/>
  <c r="V20" i="1"/>
  <c r="N20" i="1"/>
  <c r="M20" i="1"/>
  <c r="L20" i="1"/>
  <c r="K20" i="1"/>
  <c r="J20" i="1"/>
  <c r="I20" i="1"/>
  <c r="H20" i="1"/>
  <c r="G20" i="1"/>
  <c r="F20" i="1"/>
  <c r="V19" i="1"/>
  <c r="N19" i="1"/>
  <c r="M19" i="1"/>
  <c r="L19" i="1"/>
  <c r="K19" i="1"/>
  <c r="J19" i="1"/>
  <c r="I19" i="1"/>
  <c r="H19" i="1"/>
  <c r="G19" i="1"/>
  <c r="F19" i="1"/>
  <c r="V18" i="1"/>
  <c r="N18" i="1"/>
  <c r="Q18" i="1" s="1"/>
  <c r="T18" i="1" s="1"/>
  <c r="Y18" i="1" s="1"/>
  <c r="M18" i="1"/>
  <c r="L18" i="1"/>
  <c r="K18" i="1"/>
  <c r="J18" i="1"/>
  <c r="I18" i="1"/>
  <c r="H18" i="1"/>
  <c r="G18" i="1"/>
  <c r="F18" i="1"/>
  <c r="V17" i="1"/>
  <c r="N17" i="1"/>
  <c r="M17" i="1"/>
  <c r="L17" i="1"/>
  <c r="K17" i="1"/>
  <c r="J17" i="1"/>
  <c r="I17" i="1"/>
  <c r="H17" i="1"/>
  <c r="G17" i="1"/>
  <c r="F17" i="1"/>
  <c r="V16" i="1"/>
  <c r="N16" i="1"/>
  <c r="M16" i="1"/>
  <c r="L16" i="1"/>
  <c r="K16" i="1"/>
  <c r="J16" i="1"/>
  <c r="I16" i="1"/>
  <c r="H16" i="1"/>
  <c r="P16" i="1" s="1"/>
  <c r="S16" i="1" s="1"/>
  <c r="X16" i="1" s="1"/>
  <c r="G16" i="1"/>
  <c r="F16" i="1"/>
  <c r="V15" i="1"/>
  <c r="Q15" i="1"/>
  <c r="T15" i="1" s="1"/>
  <c r="N15" i="1"/>
  <c r="M15" i="1"/>
  <c r="L15" i="1"/>
  <c r="K15" i="1"/>
  <c r="J15" i="1"/>
  <c r="I15" i="1"/>
  <c r="H15" i="1"/>
  <c r="G15" i="1"/>
  <c r="F15" i="1"/>
  <c r="V14" i="1"/>
  <c r="N14" i="1"/>
  <c r="M14" i="1"/>
  <c r="P14" i="1" s="1"/>
  <c r="S14" i="1" s="1"/>
  <c r="L14" i="1"/>
  <c r="K14" i="1"/>
  <c r="J14" i="1"/>
  <c r="I14" i="1"/>
  <c r="H14" i="1"/>
  <c r="Q14" i="1" s="1"/>
  <c r="T14" i="1" s="1"/>
  <c r="Y14" i="1" s="1"/>
  <c r="G14" i="1"/>
  <c r="F14" i="1"/>
  <c r="V13" i="1"/>
  <c r="Q13" i="1"/>
  <c r="T13" i="1" s="1"/>
  <c r="Y13" i="1" s="1"/>
  <c r="N13" i="1"/>
  <c r="M13" i="1"/>
  <c r="L13" i="1"/>
  <c r="K13" i="1"/>
  <c r="J13" i="1"/>
  <c r="I13" i="1"/>
  <c r="H13" i="1"/>
  <c r="G13" i="1"/>
  <c r="P13" i="1" s="1"/>
  <c r="S13" i="1" s="1"/>
  <c r="X13" i="1" s="1"/>
  <c r="F13" i="1"/>
  <c r="V12" i="1"/>
  <c r="N12" i="1"/>
  <c r="M12" i="1"/>
  <c r="L12" i="1"/>
  <c r="O12" i="1" s="1"/>
  <c r="R12" i="1" s="1"/>
  <c r="W12" i="1" s="1"/>
  <c r="K12" i="1"/>
  <c r="J12" i="1"/>
  <c r="I12" i="1"/>
  <c r="H12" i="1"/>
  <c r="P12" i="1" s="1"/>
  <c r="S12" i="1" s="1"/>
  <c r="X12" i="1" s="1"/>
  <c r="G12" i="1"/>
  <c r="F12" i="1"/>
  <c r="V11" i="1"/>
  <c r="N11" i="1"/>
  <c r="M11" i="1"/>
  <c r="L11" i="1"/>
  <c r="K11" i="1"/>
  <c r="J11" i="1"/>
  <c r="I11" i="1"/>
  <c r="H11" i="1"/>
  <c r="G11" i="1"/>
  <c r="P11" i="1" s="1"/>
  <c r="S11" i="1" s="1"/>
  <c r="F11" i="1"/>
  <c r="V10" i="1"/>
  <c r="Q10" i="1"/>
  <c r="T10" i="1" s="1"/>
  <c r="N10" i="1"/>
  <c r="M10" i="1"/>
  <c r="L10" i="1"/>
  <c r="K10" i="1"/>
  <c r="J10" i="1"/>
  <c r="I10" i="1"/>
  <c r="H10" i="1"/>
  <c r="G10" i="1"/>
  <c r="P10" i="1" s="1"/>
  <c r="S10" i="1" s="1"/>
  <c r="F10" i="1"/>
  <c r="V9" i="1"/>
  <c r="N9" i="1"/>
  <c r="M9" i="1"/>
  <c r="P9" i="1" s="1"/>
  <c r="S9" i="1" s="1"/>
  <c r="L9" i="1"/>
  <c r="K9" i="1"/>
  <c r="J9" i="1"/>
  <c r="I9" i="1"/>
  <c r="H9" i="1"/>
  <c r="Q9" i="1" s="1"/>
  <c r="T9" i="1" s="1"/>
  <c r="G9" i="1"/>
  <c r="F9" i="1"/>
  <c r="V8" i="1"/>
  <c r="N8" i="1"/>
  <c r="M8" i="1"/>
  <c r="L8" i="1"/>
  <c r="O8" i="1" s="1"/>
  <c r="R8" i="1" s="1"/>
  <c r="K8" i="1"/>
  <c r="J8" i="1"/>
  <c r="I8" i="1"/>
  <c r="H8" i="1"/>
  <c r="P8" i="1" s="1"/>
  <c r="S8" i="1" s="1"/>
  <c r="X8" i="1" s="1"/>
  <c r="G8" i="1"/>
  <c r="F8" i="1"/>
  <c r="V7" i="1"/>
  <c r="N7" i="1"/>
  <c r="M7" i="1"/>
  <c r="L7" i="1"/>
  <c r="K7" i="1"/>
  <c r="J7" i="1"/>
  <c r="I7" i="1"/>
  <c r="H7" i="1"/>
  <c r="G7" i="1"/>
  <c r="F7" i="1"/>
  <c r="Y21" i="1" l="1"/>
  <c r="X22" i="1"/>
  <c r="Y22" i="1"/>
  <c r="Y23" i="1"/>
  <c r="O28" i="1"/>
  <c r="R28" i="1" s="1"/>
  <c r="Q31" i="1"/>
  <c r="T31" i="1" s="1"/>
  <c r="Y31" i="1" s="1"/>
  <c r="P31" i="1"/>
  <c r="S31" i="1" s="1"/>
  <c r="X31" i="1" s="1"/>
  <c r="O31" i="1"/>
  <c r="R31" i="1" s="1"/>
  <c r="W31" i="1" s="1"/>
  <c r="Q39" i="1"/>
  <c r="T39" i="1" s="1"/>
  <c r="Y39" i="1" s="1"/>
  <c r="P39" i="1"/>
  <c r="S39" i="1" s="1"/>
  <c r="X39" i="1" s="1"/>
  <c r="O39" i="1"/>
  <c r="R39" i="1" s="1"/>
  <c r="W39" i="1" s="1"/>
  <c r="X9" i="1"/>
  <c r="P28" i="1"/>
  <c r="S28" i="1" s="1"/>
  <c r="Q8" i="1"/>
  <c r="T8" i="1" s="1"/>
  <c r="Y8" i="1" s="1"/>
  <c r="W8" i="1"/>
  <c r="Y9" i="1"/>
  <c r="X10" i="1"/>
  <c r="Y10" i="1"/>
  <c r="Q11" i="1"/>
  <c r="T11" i="1" s="1"/>
  <c r="Q12" i="1"/>
  <c r="T12" i="1" s="1"/>
  <c r="Y12" i="1" s="1"/>
  <c r="P21" i="1"/>
  <c r="S21" i="1" s="1"/>
  <c r="X21" i="1" s="1"/>
  <c r="P23" i="1"/>
  <c r="S23" i="1" s="1"/>
  <c r="X23" i="1" s="1"/>
  <c r="Q23" i="1"/>
  <c r="T23" i="1" s="1"/>
  <c r="O23" i="1"/>
  <c r="R23" i="1" s="1"/>
  <c r="W23" i="1" s="1"/>
  <c r="Q24" i="1"/>
  <c r="T24" i="1" s="1"/>
  <c r="Y24" i="1" s="1"/>
  <c r="P24" i="1"/>
  <c r="S24" i="1" s="1"/>
  <c r="X24" i="1" s="1"/>
  <c r="O24" i="1"/>
  <c r="R24" i="1" s="1"/>
  <c r="W24" i="1" s="1"/>
  <c r="O25" i="1"/>
  <c r="R25" i="1" s="1"/>
  <c r="W25" i="1"/>
  <c r="Y25" i="1"/>
  <c r="X25" i="1"/>
  <c r="X30" i="1"/>
  <c r="W30" i="1"/>
  <c r="O27" i="1"/>
  <c r="R27" i="1" s="1"/>
  <c r="W27" i="1" s="1"/>
  <c r="O11" i="1"/>
  <c r="R11" i="1" s="1"/>
  <c r="W11" i="1" s="1"/>
  <c r="O21" i="1"/>
  <c r="R21" i="1" s="1"/>
  <c r="W21" i="1" s="1"/>
  <c r="Y26" i="1"/>
  <c r="X26" i="1"/>
  <c r="Q7" i="1"/>
  <c r="T7" i="1" s="1"/>
  <c r="Y7" i="1" s="1"/>
  <c r="P7" i="1"/>
  <c r="S7" i="1" s="1"/>
  <c r="X7" i="1" s="1"/>
  <c r="O7" i="1"/>
  <c r="R7" i="1" s="1"/>
  <c r="W7" i="1" s="1"/>
  <c r="O9" i="1"/>
  <c r="R9" i="1" s="1"/>
  <c r="W9" i="1" s="1"/>
  <c r="Y11" i="1"/>
  <c r="X11" i="1"/>
  <c r="O14" i="1"/>
  <c r="R14" i="1" s="1"/>
  <c r="W14" i="1" s="1"/>
  <c r="O16" i="1"/>
  <c r="R16" i="1" s="1"/>
  <c r="W16" i="1" s="1"/>
  <c r="Q17" i="1"/>
  <c r="T17" i="1" s="1"/>
  <c r="Y17" i="1" s="1"/>
  <c r="P17" i="1"/>
  <c r="S17" i="1" s="1"/>
  <c r="X17" i="1" s="1"/>
  <c r="O17" i="1"/>
  <c r="R17" i="1" s="1"/>
  <c r="P18" i="1"/>
  <c r="S18" i="1" s="1"/>
  <c r="P32" i="1"/>
  <c r="S32" i="1" s="1"/>
  <c r="X32" i="1" s="1"/>
  <c r="Q32" i="1"/>
  <c r="T32" i="1" s="1"/>
  <c r="Y32" i="1" s="1"/>
  <c r="O32" i="1"/>
  <c r="R32" i="1" s="1"/>
  <c r="P27" i="2"/>
  <c r="P26" i="2"/>
  <c r="O26" i="1"/>
  <c r="R26" i="1" s="1"/>
  <c r="W26" i="1" s="1"/>
  <c r="X29" i="1"/>
  <c r="O30" i="1"/>
  <c r="R30" i="1" s="1"/>
  <c r="O33" i="1"/>
  <c r="R33" i="1" s="1"/>
  <c r="W33" i="1" s="1"/>
  <c r="O36" i="1"/>
  <c r="R36" i="1" s="1"/>
  <c r="W36" i="1" s="1"/>
  <c r="Y38" i="1"/>
  <c r="W38" i="1"/>
  <c r="O40" i="1"/>
  <c r="R40" i="1" s="1"/>
  <c r="W40" i="1"/>
  <c r="Y40" i="1"/>
  <c r="O41" i="1"/>
  <c r="R41" i="1" s="1"/>
  <c r="W41" i="1" s="1"/>
  <c r="O10" i="1"/>
  <c r="R10" i="1" s="1"/>
  <c r="W10" i="1" s="1"/>
  <c r="O13" i="1"/>
  <c r="R13" i="1" s="1"/>
  <c r="W17" i="1"/>
  <c r="X18" i="1"/>
  <c r="P19" i="1"/>
  <c r="S19" i="1" s="1"/>
  <c r="X19" i="1" s="1"/>
  <c r="O19" i="1"/>
  <c r="R19" i="1" s="1"/>
  <c r="Q20" i="1"/>
  <c r="T20" i="1" s="1"/>
  <c r="Y20" i="1" s="1"/>
  <c r="O20" i="1"/>
  <c r="R20" i="1" s="1"/>
  <c r="W20" i="1" s="1"/>
  <c r="O22" i="1"/>
  <c r="R22" i="1" s="1"/>
  <c r="W22" i="1" s="1"/>
  <c r="W28" i="1"/>
  <c r="W29" i="1"/>
  <c r="Q30" i="1"/>
  <c r="T30" i="1" s="1"/>
  <c r="Y30" i="1" s="1"/>
  <c r="P33" i="1"/>
  <c r="S33" i="1" s="1"/>
  <c r="P36" i="1"/>
  <c r="S36" i="1" s="1"/>
  <c r="X36" i="1" s="1"/>
  <c r="Y36" i="1"/>
  <c r="P38" i="1"/>
  <c r="S38" i="1" s="1"/>
  <c r="Q38" i="1"/>
  <c r="T38" i="1" s="1"/>
  <c r="O38" i="1"/>
  <c r="R38" i="1" s="1"/>
  <c r="X38" i="1"/>
  <c r="P40" i="1"/>
  <c r="S40" i="1" s="1"/>
  <c r="X40" i="1" s="1"/>
  <c r="W13" i="1"/>
  <c r="X14" i="1"/>
  <c r="P15" i="1"/>
  <c r="S15" i="1" s="1"/>
  <c r="X15" i="1" s="1"/>
  <c r="O15" i="1"/>
  <c r="R15" i="1" s="1"/>
  <c r="W15" i="1" s="1"/>
  <c r="Y15" i="1"/>
  <c r="Q16" i="1"/>
  <c r="T16" i="1" s="1"/>
  <c r="Y16" i="1" s="1"/>
  <c r="O18" i="1"/>
  <c r="R18" i="1" s="1"/>
  <c r="W18" i="1"/>
  <c r="Q19" i="1"/>
  <c r="T19" i="1" s="1"/>
  <c r="Y19" i="1" s="1"/>
  <c r="W19" i="1"/>
  <c r="P20" i="1"/>
  <c r="S20" i="1" s="1"/>
  <c r="X20" i="1" s="1"/>
  <c r="Q27" i="1"/>
  <c r="T27" i="1" s="1"/>
  <c r="Y27" i="1" s="1"/>
  <c r="X28" i="1"/>
  <c r="O29" i="1"/>
  <c r="R29" i="1" s="1"/>
  <c r="Y29" i="1"/>
  <c r="O35" i="1"/>
  <c r="R35" i="1" s="1"/>
  <c r="W35" i="1" s="1"/>
  <c r="X37" i="1"/>
  <c r="X41" i="1"/>
  <c r="Y41" i="1"/>
  <c r="W32" i="1"/>
  <c r="X33" i="1"/>
  <c r="P34" i="1"/>
  <c r="S34" i="1" s="1"/>
  <c r="X34" i="1" s="1"/>
  <c r="O34" i="1"/>
  <c r="R34" i="1" s="1"/>
  <c r="W34" i="1" s="1"/>
  <c r="Y34" i="1"/>
  <c r="Q35" i="1"/>
  <c r="T35" i="1" s="1"/>
  <c r="Y35" i="1" s="1"/>
  <c r="O37" i="1"/>
  <c r="R37" i="1" s="1"/>
  <c r="W37" i="1" s="1"/>
  <c r="Q47" i="2"/>
  <c r="Q48" i="2" s="1"/>
  <c r="Q49" i="2" s="1"/>
  <c r="T31" i="2"/>
  <c r="U30" i="2"/>
  <c r="I34" i="2"/>
  <c r="J34" i="2"/>
</calcChain>
</file>

<file path=xl/sharedStrings.xml><?xml version="1.0" encoding="utf-8"?>
<sst xmlns="http://schemas.openxmlformats.org/spreadsheetml/2006/main" count="242" uniqueCount="218">
  <si>
    <t>W</t>
  </si>
  <si>
    <t>L</t>
  </si>
  <si>
    <t>V1 Y LOSS</t>
  </si>
  <si>
    <t>V2 Y LOSS</t>
  </si>
  <si>
    <t>V3 Y LOSS</t>
  </si>
  <si>
    <t>V1</t>
  </si>
  <si>
    <t>V2</t>
  </si>
  <si>
    <t>V3</t>
  </si>
  <si>
    <t>V1P</t>
  </si>
  <si>
    <t>V2P</t>
  </si>
  <si>
    <t>V3P</t>
  </si>
  <si>
    <t>V1P OR L?</t>
  </si>
  <si>
    <t>V2P OR L?</t>
  </si>
  <si>
    <t>V3P OR L?</t>
  </si>
  <si>
    <t>V1P OR L? 11H</t>
  </si>
  <si>
    <t>V2P OR L? 11H</t>
  </si>
  <si>
    <t>V3P OR L? 11H</t>
  </si>
  <si>
    <t>X</t>
  </si>
  <si>
    <t>Y</t>
  </si>
  <si>
    <t>INVEST60</t>
  </si>
  <si>
    <t>(X*2-X)*26</t>
  </si>
  <si>
    <t>LOSS X*34</t>
  </si>
  <si>
    <t>57*Y</t>
  </si>
  <si>
    <t>56*Y</t>
  </si>
  <si>
    <t>55*Y</t>
  </si>
  <si>
    <t>3*10*Y-Y</t>
  </si>
  <si>
    <t>4*10*Y-Y</t>
  </si>
  <si>
    <t>5*10*Y-Y</t>
  </si>
  <si>
    <t>X*26+V1</t>
  </si>
  <si>
    <t>X*26+V2</t>
  </si>
  <si>
    <t>X*26+V3</t>
  </si>
  <si>
    <t>TIME, H</t>
  </si>
  <si>
    <t>risk 5</t>
  </si>
  <si>
    <t>ДЕКАБР</t>
  </si>
  <si>
    <t xml:space="preserve"> 12:58:00</t>
  </si>
  <si>
    <t>5882,01</t>
  </si>
  <si>
    <t>11221,50</t>
  </si>
  <si>
    <t>15994,94</t>
  </si>
  <si>
    <t>15021,94</t>
  </si>
  <si>
    <t>7260,06</t>
  </si>
  <si>
    <t>5165,28</t>
  </si>
  <si>
    <t>7243,57</t>
  </si>
  <si>
    <t>5099,36</t>
  </si>
  <si>
    <t>5376,82</t>
  </si>
  <si>
    <t>16576,03</t>
  </si>
  <si>
    <t>57540,07</t>
  </si>
  <si>
    <t>841125,63</t>
  </si>
  <si>
    <t>324,29</t>
  </si>
  <si>
    <t>580,53</t>
  </si>
  <si>
    <t>148,1</t>
  </si>
  <si>
    <t>69:92</t>
  </si>
  <si>
    <t>129,77</t>
  </si>
  <si>
    <t>112,08</t>
  </si>
  <si>
    <t>113:64</t>
  </si>
  <si>
    <t>71,50</t>
  </si>
  <si>
    <t>81,57</t>
  </si>
  <si>
    <t>93,71</t>
  </si>
  <si>
    <t>84,67</t>
  </si>
  <si>
    <t>113,89</t>
  </si>
  <si>
    <t>555.74</t>
  </si>
  <si>
    <t>99,42</t>
  </si>
  <si>
    <t>112,54</t>
  </si>
  <si>
    <t>110,46</t>
  </si>
  <si>
    <t>137,34</t>
  </si>
  <si>
    <t>68,17</t>
  </si>
  <si>
    <t>401,35</t>
  </si>
  <si>
    <t>245,38</t>
  </si>
  <si>
    <t>51,86</t>
  </si>
  <si>
    <t>108,85</t>
  </si>
  <si>
    <t>197,33</t>
  </si>
  <si>
    <t>86,26</t>
  </si>
  <si>
    <t>213,94</t>
  </si>
  <si>
    <t>107,46</t>
  </si>
  <si>
    <t>123,69</t>
  </si>
  <si>
    <t>43,48</t>
  </si>
  <si>
    <t>241,41</t>
  </si>
  <si>
    <t>\</t>
  </si>
  <si>
    <t>87,34</t>
  </si>
  <si>
    <t>589,78</t>
  </si>
  <si>
    <t>60,20</t>
  </si>
  <si>
    <t>60,44</t>
  </si>
  <si>
    <t>57,52</t>
  </si>
  <si>
    <t>825,92</t>
  </si>
  <si>
    <t>62,71</t>
  </si>
  <si>
    <t>56,09</t>
  </si>
  <si>
    <t>94,14</t>
  </si>
  <si>
    <t>79,92</t>
  </si>
  <si>
    <t>51,57</t>
  </si>
  <si>
    <t>44,59</t>
  </si>
  <si>
    <t>93,70</t>
  </si>
  <si>
    <t>420,04</t>
  </si>
  <si>
    <t>130,70</t>
  </si>
  <si>
    <t>43,34</t>
  </si>
  <si>
    <t>66,65</t>
  </si>
  <si>
    <t>70,83</t>
  </si>
  <si>
    <t>120,07</t>
  </si>
  <si>
    <t>195,12</t>
  </si>
  <si>
    <t>раз</t>
  </si>
  <si>
    <t xml:space="preserve">                                             </t>
  </si>
  <si>
    <t>175,46</t>
  </si>
  <si>
    <t>165,29</t>
  </si>
  <si>
    <t>156,52</t>
  </si>
  <si>
    <t>410:35</t>
  </si>
  <si>
    <t>120.88</t>
  </si>
  <si>
    <t>71:32</t>
  </si>
  <si>
    <t>185,85</t>
  </si>
  <si>
    <t>199,91</t>
  </si>
  <si>
    <t>152,90</t>
  </si>
  <si>
    <t>227,34</t>
  </si>
  <si>
    <t>142,63</t>
  </si>
  <si>
    <t>804,93</t>
  </si>
  <si>
    <t>505,20</t>
  </si>
  <si>
    <t>54,48</t>
  </si>
  <si>
    <t>14:56:24</t>
  </si>
  <si>
    <t>121,09</t>
  </si>
  <si>
    <t>139,97</t>
  </si>
  <si>
    <t>146.63</t>
  </si>
  <si>
    <t>174.97</t>
  </si>
  <si>
    <t>67,72</t>
  </si>
  <si>
    <t>72,89</t>
  </si>
  <si>
    <t>70,40</t>
  </si>
  <si>
    <t>121,60</t>
  </si>
  <si>
    <t>352,70</t>
  </si>
  <si>
    <t>189,35</t>
  </si>
  <si>
    <t>85,24</t>
  </si>
  <si>
    <t>124.77</t>
  </si>
  <si>
    <t>62,93</t>
  </si>
  <si>
    <t>89,69</t>
  </si>
  <si>
    <t>98,89</t>
  </si>
  <si>
    <t>96:61</t>
  </si>
  <si>
    <t>263,94</t>
  </si>
  <si>
    <t>169,73</t>
  </si>
  <si>
    <t>626,83</t>
  </si>
  <si>
    <t>733,20</t>
  </si>
  <si>
    <t>373,18</t>
  </si>
  <si>
    <t>316,54</t>
  </si>
  <si>
    <t>75,40</t>
  </si>
  <si>
    <t>111,23</t>
  </si>
  <si>
    <t>73,72</t>
  </si>
  <si>
    <t>28,08</t>
  </si>
  <si>
    <t>61,99</t>
  </si>
  <si>
    <t>37,91</t>
  </si>
  <si>
    <t>98,17</t>
  </si>
  <si>
    <t>14:26:46</t>
  </si>
  <si>
    <t>69,08</t>
  </si>
  <si>
    <t>150,78</t>
  </si>
  <si>
    <t>178,71</t>
  </si>
  <si>
    <t>250,34</t>
  </si>
  <si>
    <t>109,84</t>
  </si>
  <si>
    <t>25,63</t>
  </si>
  <si>
    <t>38,81</t>
  </si>
  <si>
    <t>19120,83</t>
  </si>
  <si>
    <t>136,50</t>
  </si>
  <si>
    <t>176,25</t>
  </si>
  <si>
    <t>134,35</t>
  </si>
  <si>
    <t>76,33</t>
  </si>
  <si>
    <t>67,91</t>
  </si>
  <si>
    <t>480,76</t>
  </si>
  <si>
    <t>114,25</t>
  </si>
  <si>
    <t>181,79</t>
  </si>
  <si>
    <t>64,43</t>
  </si>
  <si>
    <t>40,38</t>
  </si>
  <si>
    <t>111,25</t>
  </si>
  <si>
    <t>38,69</t>
  </si>
  <si>
    <t>215,58</t>
  </si>
  <si>
    <t>19,01</t>
  </si>
  <si>
    <t>47,02</t>
  </si>
  <si>
    <t>142,39</t>
  </si>
  <si>
    <t>39,71</t>
  </si>
  <si>
    <t>100,95</t>
  </si>
  <si>
    <t>10:28:79</t>
  </si>
  <si>
    <t>31,79</t>
  </si>
  <si>
    <t>225,73</t>
  </si>
  <si>
    <t>49,52</t>
  </si>
  <si>
    <t>45,46</t>
  </si>
  <si>
    <t>97,53</t>
  </si>
  <si>
    <t>223,77</t>
  </si>
  <si>
    <t>44,89</t>
  </si>
  <si>
    <t>69,38</t>
  </si>
  <si>
    <t>374,07x</t>
  </si>
  <si>
    <t>91,86</t>
  </si>
  <si>
    <t>72.27x</t>
  </si>
  <si>
    <t>11:15:52</t>
  </si>
  <si>
    <t>19,19</t>
  </si>
  <si>
    <t>81,22</t>
  </si>
  <si>
    <t>63,27</t>
  </si>
  <si>
    <t>49,19</t>
  </si>
  <si>
    <t>51,49</t>
  </si>
  <si>
    <t>201,86</t>
  </si>
  <si>
    <t>11:17:03</t>
  </si>
  <si>
    <t>14:14:35</t>
  </si>
  <si>
    <t>35,16</t>
  </si>
  <si>
    <t>24,55</t>
  </si>
  <si>
    <t>203,05</t>
  </si>
  <si>
    <t>44,39</t>
  </si>
  <si>
    <t>14:26:19</t>
  </si>
  <si>
    <t>32961,46</t>
  </si>
  <si>
    <t>66,80</t>
  </si>
  <si>
    <t>161,16</t>
  </si>
  <si>
    <t>487,26</t>
  </si>
  <si>
    <t>58,78</t>
  </si>
  <si>
    <t>48,62</t>
  </si>
  <si>
    <t>62,37</t>
  </si>
  <si>
    <t>51,22</t>
  </si>
  <si>
    <t>40,68</t>
  </si>
  <si>
    <t>49,38</t>
  </si>
  <si>
    <t>102,52x</t>
  </si>
  <si>
    <t>66,06</t>
  </si>
  <si>
    <t>573,91</t>
  </si>
  <si>
    <t>29,29</t>
  </si>
  <si>
    <t>308,26</t>
  </si>
  <si>
    <t>40,76</t>
  </si>
  <si>
    <t>624,19</t>
  </si>
  <si>
    <t>128,02</t>
  </si>
  <si>
    <t>1111.75</t>
  </si>
  <si>
    <t>327,57</t>
  </si>
  <si>
    <t>89,21</t>
  </si>
  <si>
    <t>6210,69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</si>
</sst>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\ _₽;[Red]#,##0\ _₽"/>
    <numFmt numFmtId="165" formatCode="0.00;[Red]0.00"/>
    <numFmt numFmtId="166" formatCode="#,##0.00\ _₽;[Red]#,##0.00\ _₽"/>
    <numFmt numFmtId="167" formatCode="dd\.mm\.yyyy"/>
    <numFmt numFmtId="168" formatCode="[$-419]dd\.mmm"/>
    <numFmt numFmtId="169" formatCode="[$-F400]h:mm:ss\ AM/PM"/>
    <numFmt numFmtId="170" formatCode="dd/mm/yy\ h:mm;@"/>
  </numFmts>
  <fonts count="11">
    <font>
      <sz val="11"/>
      <name val="Calibri"/>
      <charset val="1"/>
    </font>
    <font>
      <sz val="11"/>
      <name val="Calibri"/>
      <charset val="1"/>
    </font>
    <font>
      <sz val="11"/>
      <color rgb="FF000000"/>
      <name val="Calibri"/>
      <charset val="204"/>
    </font>
    <font>
      <sz val="16"/>
      <color rgb="FF000000"/>
      <name val="Calibri"/>
      <charset val="204"/>
    </font>
    <font>
      <b/>
      <sz val="11"/>
      <color rgb="FF000000"/>
      <name val="Calibri"/>
      <charset val="204"/>
    </font>
    <font>
      <sz val="11"/>
      <color rgb="FFFF0000"/>
      <name val="Calibri"/>
      <charset val="204"/>
    </font>
    <font>
      <sz val="11"/>
      <name val="Calibri"/>
      <charset val="204"/>
    </font>
    <font>
      <sz val="11"/>
      <color rgb="FF000000"/>
      <name val="Calibri"/>
      <charset val="1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D8D8D8"/>
        <bgColor rgb="FFD8D8D8"/>
      </patternFill>
    </fill>
    <fill>
      <patternFill patternType="solid">
        <fgColor rgb="FFFFF2CB"/>
        <bgColor rgb="FFFFF2CB"/>
      </patternFill>
    </fill>
    <fill>
      <patternFill patternType="solid">
        <fgColor rgb="FFA8D08E"/>
        <bgColor rgb="FFA8D08E"/>
      </patternFill>
    </fill>
    <fill>
      <patternFill patternType="solid">
        <fgColor rgb="FFF7CAAC"/>
        <bgColor rgb="FFF7CAAC"/>
      </patternFill>
    </fill>
    <fill>
      <patternFill patternType="solid">
        <fgColor rgb="FFBFBFBF"/>
        <bgColor rgb="FFBFBFB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5C9BD5"/>
        <bgColor rgb="FF5C9BD5"/>
      </patternFill>
    </fill>
    <fill>
      <patternFill patternType="solid">
        <fgColor rgb="FFDAE3F3"/>
        <bgColor rgb="FFDAE3F3"/>
      </patternFill>
    </fill>
    <fill>
      <patternFill patternType="solid">
        <fgColor rgb="FFC5E0B4"/>
        <bgColor rgb="FFC5E0B4"/>
      </patternFill>
    </fill>
    <fill>
      <patternFill patternType="solid">
        <fgColor rgb="FFFFE5E5"/>
        <bgColor rgb="FFFFE5E5"/>
      </patternFill>
    </fill>
    <fill>
      <patternFill patternType="solid">
        <fgColor rgb="FF9DC3E6"/>
        <bgColor rgb="FF9DC3E6"/>
      </patternFill>
    </fill>
    <fill>
      <patternFill patternType="solid">
        <fgColor rgb="FFBDD7EE"/>
        <bgColor rgb="FFBDD7EE"/>
      </patternFill>
    </fill>
    <fill>
      <patternFill patternType="solid">
        <fgColor rgb="FFFBE5D6"/>
        <bgColor rgb="FFFBE5D6"/>
      </patternFill>
    </fill>
    <fill>
      <patternFill patternType="solid">
        <fgColor rgb="FFFFD966"/>
        <bgColor rgb="FFFFD966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 wrapText="1"/>
    </xf>
    <xf numFmtId="0" fontId="2" fillId="2" borderId="1" xfId="0" applyNumberFormat="1" applyFont="1" applyFill="1" applyBorder="1" applyAlignment="1" applyProtection="1">
      <alignment vertical="center"/>
    </xf>
    <xf numFmtId="0" fontId="2" fillId="3" borderId="1" xfId="0" applyNumberFormat="1" applyFont="1" applyFill="1" applyBorder="1" applyAlignment="1" applyProtection="1">
      <alignment vertical="center"/>
    </xf>
    <xf numFmtId="0" fontId="2" fillId="4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horizontal="right" vertical="center"/>
    </xf>
    <xf numFmtId="164" fontId="2" fillId="0" borderId="1" xfId="0" applyNumberFormat="1" applyFont="1" applyFill="1" applyBorder="1" applyAlignment="1" applyProtection="1">
      <alignment horizontal="right" vertical="center"/>
    </xf>
    <xf numFmtId="164" fontId="3" fillId="5" borderId="1" xfId="0" applyNumberFormat="1" applyFont="1" applyFill="1" applyBorder="1" applyAlignment="1" applyProtection="1">
      <alignment horizontal="right" vertical="center"/>
    </xf>
    <xf numFmtId="164" fontId="2" fillId="6" borderId="1" xfId="0" applyNumberFormat="1" applyFont="1" applyFill="1" applyBorder="1" applyAlignment="1" applyProtection="1">
      <alignment horizontal="right" vertical="center"/>
    </xf>
    <xf numFmtId="164" fontId="2" fillId="3" borderId="1" xfId="0" applyNumberFormat="1" applyFont="1" applyFill="1" applyBorder="1" applyAlignment="1" applyProtection="1">
      <alignment horizontal="right" vertical="center"/>
    </xf>
    <xf numFmtId="164" fontId="2" fillId="7" borderId="1" xfId="0" applyNumberFormat="1" applyFont="1" applyFill="1" applyBorder="1" applyAlignment="1" applyProtection="1">
      <alignment horizontal="right" vertical="center"/>
    </xf>
    <xf numFmtId="164" fontId="2" fillId="5" borderId="1" xfId="0" applyNumberFormat="1" applyFont="1" applyFill="1" applyBorder="1" applyAlignment="1" applyProtection="1">
      <alignment horizontal="right" vertical="center"/>
    </xf>
    <xf numFmtId="165" fontId="2" fillId="0" borderId="1" xfId="0" applyNumberFormat="1" applyFont="1" applyFill="1" applyBorder="1" applyAlignment="1" applyProtection="1">
      <alignment horizontal="right" vertical="center"/>
    </xf>
    <xf numFmtId="0" fontId="2" fillId="0" borderId="1" xfId="0" applyNumberFormat="1" applyFont="1" applyFill="1" applyBorder="1" applyAlignment="1" applyProtection="1">
      <alignment horizontal="right" vertical="center"/>
    </xf>
    <xf numFmtId="164" fontId="2" fillId="2" borderId="1" xfId="0" applyNumberFormat="1" applyFont="1" applyFill="1" applyBorder="1" applyAlignment="1" applyProtection="1">
      <alignment horizontal="right" vertical="center"/>
    </xf>
    <xf numFmtId="164" fontId="2" fillId="0" borderId="1" xfId="0" applyNumberFormat="1" applyFont="1" applyFill="1" applyBorder="1" applyAlignment="1" applyProtection="1">
      <alignment vertical="center"/>
    </xf>
    <xf numFmtId="166" fontId="2" fillId="0" borderId="1" xfId="0" applyNumberFormat="1" applyFont="1" applyFill="1" applyBorder="1" applyAlignment="1" applyProtection="1">
      <alignment vertical="center"/>
    </xf>
    <xf numFmtId="164" fontId="2" fillId="0" borderId="0" xfId="0" applyNumberFormat="1" applyFont="1" applyFill="1" applyBorder="1" applyAlignment="1" applyProtection="1">
      <alignment vertical="center"/>
    </xf>
    <xf numFmtId="167" fontId="2" fillId="2" borderId="0" xfId="0" applyNumberFormat="1" applyFont="1" applyFill="1" applyBorder="1" applyAlignment="1" applyProtection="1">
      <alignment vertical="center"/>
    </xf>
    <xf numFmtId="21" fontId="2" fillId="0" borderId="0" xfId="0" applyNumberFormat="1" applyFont="1" applyFill="1" applyBorder="1" applyAlignment="1" applyProtection="1">
      <alignment vertical="center"/>
    </xf>
    <xf numFmtId="20" fontId="2" fillId="0" borderId="0" xfId="0" applyNumberFormat="1" applyFont="1" applyFill="1" applyBorder="1" applyAlignment="1" applyProtection="1">
      <alignment vertical="center"/>
    </xf>
    <xf numFmtId="164" fontId="2" fillId="0" borderId="2" xfId="0" applyNumberFormat="1" applyFont="1" applyFill="1" applyBorder="1" applyAlignment="1" applyProtection="1">
      <alignment vertical="center"/>
    </xf>
    <xf numFmtId="167" fontId="2" fillId="2" borderId="2" xfId="0" applyNumberFormat="1" applyFont="1" applyFill="1" applyBorder="1" applyAlignment="1" applyProtection="1">
      <alignment vertical="center"/>
    </xf>
    <xf numFmtId="168" fontId="2" fillId="8" borderId="2" xfId="0" applyNumberFormat="1" applyFont="1" applyFill="1" applyBorder="1" applyAlignment="1" applyProtection="1">
      <alignment horizontal="left" vertical="center"/>
    </xf>
    <xf numFmtId="169" fontId="2" fillId="9" borderId="0" xfId="0" applyNumberFormat="1" applyFont="1" applyFill="1" applyBorder="1" applyAlignment="1" applyProtection="1">
      <alignment horizontal="left" vertical="center"/>
    </xf>
    <xf numFmtId="170" fontId="2" fillId="9" borderId="0" xfId="0" applyNumberFormat="1" applyFont="1" applyFill="1" applyBorder="1" applyAlignment="1" applyProtection="1">
      <alignment horizontal="left" vertical="center" wrapText="1"/>
    </xf>
    <xf numFmtId="49" fontId="2" fillId="10" borderId="0" xfId="0" applyNumberFormat="1" applyFont="1" applyFill="1" applyBorder="1" applyAlignment="1" applyProtection="1">
      <alignment vertical="center"/>
    </xf>
    <xf numFmtId="49" fontId="2" fillId="10" borderId="0" xfId="0" applyNumberFormat="1" applyFont="1" applyFill="1" applyBorder="1" applyAlignment="1" applyProtection="1">
      <alignment horizontal="left" vertical="center"/>
    </xf>
    <xf numFmtId="49" fontId="4" fillId="11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165" fontId="1" fillId="0" borderId="0" xfId="0" applyNumberFormat="1" applyFont="1" applyFill="1" applyBorder="1" applyAlignment="1" applyProtection="1">
      <alignment horizontal="left" vertical="center"/>
    </xf>
    <xf numFmtId="20" fontId="2" fillId="0" borderId="0" xfId="0" applyNumberFormat="1" applyFont="1" applyFill="1" applyBorder="1" applyAlignment="1" applyProtection="1">
      <alignment horizontal="left" vertical="center"/>
    </xf>
    <xf numFmtId="20" fontId="5" fillId="0" borderId="0" xfId="0" applyNumberFormat="1" applyFont="1" applyFill="1" applyBorder="1" applyAlignment="1" applyProtection="1">
      <alignment horizontal="left" vertical="center"/>
    </xf>
    <xf numFmtId="169" fontId="5" fillId="0" borderId="0" xfId="0" applyNumberFormat="1" applyFont="1" applyFill="1" applyBorder="1" applyAlignment="1" applyProtection="1">
      <alignment horizontal="left" vertical="center"/>
    </xf>
    <xf numFmtId="169" fontId="2" fillId="0" borderId="0" xfId="0" applyNumberFormat="1" applyFont="1" applyFill="1" applyBorder="1" applyAlignment="1" applyProtection="1">
      <alignment horizontal="left" vertical="center"/>
    </xf>
    <xf numFmtId="169" fontId="2" fillId="0" borderId="0" xfId="0" applyNumberFormat="1" applyFont="1" applyFill="1" applyBorder="1" applyAlignment="1" applyProtection="1">
      <alignment vertical="center"/>
    </xf>
    <xf numFmtId="21" fontId="2" fillId="8" borderId="2" xfId="0" applyNumberFormat="1" applyFont="1" applyFill="1" applyBorder="1" applyAlignment="1" applyProtection="1">
      <alignment horizontal="left" vertical="center"/>
    </xf>
    <xf numFmtId="20" fontId="2" fillId="8" borderId="2" xfId="0" applyNumberFormat="1" applyFont="1" applyFill="1" applyBorder="1" applyAlignment="1" applyProtection="1">
      <alignment horizontal="left" vertical="center"/>
    </xf>
    <xf numFmtId="169" fontId="2" fillId="9" borderId="0" xfId="0" applyNumberFormat="1" applyFont="1" applyFill="1" applyBorder="1" applyAlignment="1" applyProtection="1">
      <alignment vertical="center"/>
    </xf>
    <xf numFmtId="49" fontId="2" fillId="0" borderId="0" xfId="0" applyNumberFormat="1" applyFont="1" applyFill="1" applyBorder="1" applyAlignment="1" applyProtection="1">
      <alignment vertical="center"/>
    </xf>
    <xf numFmtId="49" fontId="2" fillId="0" borderId="0" xfId="0" applyNumberFormat="1" applyFont="1" applyFill="1" applyBorder="1" applyAlignment="1" applyProtection="1">
      <alignment horizontal="left" vertical="center"/>
    </xf>
    <xf numFmtId="169" fontId="2" fillId="10" borderId="0" xfId="0" applyNumberFormat="1" applyFont="1" applyFill="1" applyBorder="1" applyAlignment="1" applyProtection="1">
      <alignment horizontal="left" vertical="center"/>
    </xf>
    <xf numFmtId="49" fontId="2" fillId="12" borderId="0" xfId="0" applyNumberFormat="1" applyFont="1" applyFill="1" applyBorder="1" applyAlignment="1" applyProtection="1">
      <alignment horizontal="left" vertical="center"/>
    </xf>
    <xf numFmtId="165" fontId="2" fillId="12" borderId="0" xfId="0" applyNumberFormat="1" applyFont="1" applyFill="1" applyBorder="1" applyAlignment="1" applyProtection="1">
      <alignment horizontal="left" vertical="center"/>
    </xf>
    <xf numFmtId="170" fontId="2" fillId="0" borderId="0" xfId="0" applyNumberFormat="1" applyFont="1" applyFill="1" applyBorder="1" applyAlignment="1" applyProtection="1">
      <alignment vertical="center"/>
    </xf>
    <xf numFmtId="0" fontId="2" fillId="13" borderId="0" xfId="0" applyNumberFormat="1" applyFont="1" applyFill="1" applyBorder="1" applyAlignment="1" applyProtection="1">
      <alignment vertical="center"/>
    </xf>
    <xf numFmtId="49" fontId="2" fillId="13" borderId="0" xfId="0" applyNumberFormat="1" applyFont="1" applyFill="1" applyBorder="1" applyAlignment="1" applyProtection="1">
      <alignment vertical="center"/>
    </xf>
    <xf numFmtId="49" fontId="2" fillId="13" borderId="0" xfId="0" applyNumberFormat="1" applyFont="1" applyFill="1" applyBorder="1" applyAlignment="1" applyProtection="1">
      <alignment horizontal="left" vertical="center"/>
    </xf>
    <xf numFmtId="169" fontId="6" fillId="0" borderId="0" xfId="0" applyNumberFormat="1" applyFont="1" applyFill="1" applyBorder="1" applyAlignment="1" applyProtection="1">
      <alignment horizontal="left" vertical="center"/>
    </xf>
    <xf numFmtId="165" fontId="2" fillId="10" borderId="0" xfId="0" applyNumberFormat="1" applyFont="1" applyFill="1" applyBorder="1" applyAlignment="1" applyProtection="1">
      <alignment horizontal="left" vertical="center"/>
    </xf>
    <xf numFmtId="169" fontId="1" fillId="0" borderId="0" xfId="0" applyNumberFormat="1" applyFont="1" applyFill="1" applyBorder="1" applyAlignment="1" applyProtection="1">
      <alignment vertical="center"/>
    </xf>
    <xf numFmtId="169" fontId="5" fillId="0" borderId="0" xfId="0" applyNumberFormat="1" applyFont="1" applyFill="1" applyBorder="1" applyAlignment="1" applyProtection="1">
      <alignment vertical="center"/>
    </xf>
    <xf numFmtId="170" fontId="1" fillId="0" borderId="0" xfId="0" applyNumberFormat="1" applyFont="1" applyFill="1" applyBorder="1" applyAlignment="1" applyProtection="1">
      <alignment vertical="center"/>
    </xf>
    <xf numFmtId="169" fontId="2" fillId="14" borderId="0" xfId="0" applyNumberFormat="1" applyFont="1" applyFill="1" applyBorder="1" applyAlignment="1" applyProtection="1">
      <alignment horizontal="left" vertical="center"/>
    </xf>
    <xf numFmtId="169" fontId="5" fillId="15" borderId="0" xfId="0" applyNumberFormat="1" applyFont="1" applyFill="1" applyBorder="1" applyAlignment="1" applyProtection="1">
      <alignment horizontal="left" vertical="center"/>
    </xf>
    <xf numFmtId="169" fontId="5" fillId="16" borderId="0" xfId="0" applyNumberFormat="1" applyFont="1" applyFill="1" applyBorder="1" applyAlignment="1" applyProtection="1">
      <alignment horizontal="left" vertical="center"/>
    </xf>
    <xf numFmtId="169" fontId="5" fillId="17" borderId="0" xfId="0" applyNumberFormat="1" applyFont="1" applyFill="1" applyBorder="1" applyAlignment="1" applyProtection="1">
      <alignment horizontal="left" vertical="center"/>
    </xf>
    <xf numFmtId="169" fontId="5" fillId="18" borderId="0" xfId="0" applyNumberFormat="1" applyFont="1" applyFill="1" applyBorder="1" applyAlignment="1" applyProtection="1">
      <alignment horizontal="left" vertical="center"/>
    </xf>
    <xf numFmtId="169" fontId="2" fillId="18" borderId="0" xfId="0" applyNumberFormat="1" applyFont="1" applyFill="1" applyBorder="1" applyAlignment="1" applyProtection="1">
      <alignment horizontal="left" vertical="center"/>
    </xf>
    <xf numFmtId="0" fontId="2" fillId="12" borderId="0" xfId="0" applyNumberFormat="1" applyFont="1" applyFill="1" applyBorder="1" applyAlignment="1" applyProtection="1">
      <alignment horizontal="left" vertical="center"/>
    </xf>
    <xf numFmtId="49" fontId="2" fillId="15" borderId="0" xfId="0" applyNumberFormat="1" applyFont="1" applyFill="1" applyBorder="1" applyAlignment="1" applyProtection="1">
      <alignment horizontal="left" vertical="center"/>
    </xf>
    <xf numFmtId="169" fontId="2" fillId="17" borderId="0" xfId="0" applyNumberFormat="1" applyFont="1" applyFill="1" applyBorder="1" applyAlignment="1" applyProtection="1">
      <alignment horizontal="left" vertical="center"/>
    </xf>
    <xf numFmtId="169" fontId="2" fillId="15" borderId="0" xfId="0" applyNumberFormat="1" applyFont="1" applyFill="1" applyBorder="1" applyAlignment="1" applyProtection="1">
      <alignment horizontal="left" vertical="center"/>
    </xf>
    <xf numFmtId="169" fontId="2" fillId="19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165" fontId="2" fillId="0" borderId="0" xfId="0" applyNumberFormat="1" applyFont="1" applyFill="1" applyBorder="1" applyAlignment="1" applyProtection="1">
      <alignment horizontal="left" vertical="center"/>
    </xf>
    <xf numFmtId="21" fontId="1" fillId="19" borderId="0" xfId="0" applyNumberFormat="1" applyFont="1" applyFill="1" applyBorder="1" applyAlignment="1" applyProtection="1">
      <alignment horizontal="left" vertical="center"/>
    </xf>
    <xf numFmtId="49" fontId="2" fillId="19" borderId="0" xfId="0" applyNumberFormat="1" applyFont="1" applyFill="1" applyBorder="1" applyAlignment="1" applyProtection="1">
      <alignment horizontal="left" vertical="center"/>
    </xf>
    <xf numFmtId="49" fontId="2" fillId="11" borderId="0" xfId="0" applyNumberFormat="1" applyFont="1" applyFill="1" applyBorder="1" applyAlignment="1" applyProtection="1">
      <alignment horizontal="left" vertical="center"/>
    </xf>
    <xf numFmtId="49" fontId="4" fillId="0" borderId="0" xfId="0" applyNumberFormat="1" applyFont="1" applyFill="1" applyBorder="1" applyAlignment="1" applyProtection="1">
      <alignment horizontal="left" vertical="center"/>
    </xf>
    <xf numFmtId="21" fontId="7" fillId="0" borderId="0" xfId="0" applyNumberFormat="1" applyFont="1" applyFill="1" applyBorder="1" applyAlignment="1" applyProtection="1">
      <alignment vertical="center"/>
    </xf>
    <xf numFmtId="21" fontId="7" fillId="10" borderId="0" xfId="0" applyNumberFormat="1" applyFont="1" applyFill="1" applyBorder="1" applyAlignment="1" applyProtection="1">
      <alignment vertical="center"/>
    </xf>
    <xf numFmtId="21" fontId="7" fillId="10" borderId="0" xfId="0" applyNumberFormat="1" applyFont="1" applyFill="1" applyBorder="1" applyAlignment="1" applyProtection="1">
      <alignment horizontal="left" vertical="center"/>
    </xf>
    <xf numFmtId="21" fontId="1" fillId="0" borderId="0" xfId="0" applyNumberFormat="1" applyFont="1" applyFill="1" applyBorder="1" applyAlignment="1" applyProtection="1"/>
    <xf numFmtId="21" fontId="7" fillId="9" borderId="0" xfId="0" applyNumberFormat="1" applyFont="1" applyFill="1" applyBorder="1" applyAlignment="1" applyProtection="1">
      <alignment vertical="center"/>
    </xf>
    <xf numFmtId="21" fontId="7" fillId="9" borderId="0" xfId="0" applyNumberFormat="1" applyFont="1" applyFill="1" applyBorder="1" applyAlignment="1" applyProtection="1">
      <alignment horizontal="left" vertical="center"/>
    </xf>
    <xf numFmtId="21" fontId="7" fillId="19" borderId="0" xfId="0" applyNumberFormat="1" applyFont="1" applyFill="1" applyBorder="1" applyAlignment="1" applyProtection="1">
      <alignment horizontal="left" vertical="center"/>
    </xf>
    <xf numFmtId="21" fontId="2" fillId="10" borderId="0" xfId="0" applyNumberFormat="1" applyFont="1" applyFill="1" applyBorder="1" applyAlignment="1" applyProtection="1">
      <alignment horizontal="left" vertical="center"/>
    </xf>
    <xf numFmtId="49" fontId="2" fillId="0" borderId="0" xfId="0" applyNumberFormat="1" applyFont="1" applyFill="1" applyBorder="1" applyAlignment="1" applyProtection="1">
      <alignment horizontal="left" vertical="center" wrapText="1"/>
    </xf>
    <xf numFmtId="18" fontId="1" fillId="0" borderId="0" xfId="0" applyNumberFormat="1" applyFont="1" applyFill="1" applyBorder="1" applyAlignment="1" applyProtection="1"/>
    <xf numFmtId="22" fontId="0" fillId="0" borderId="0" xfId="0" applyNumberFormat="1" applyFont="1" applyFill="1" applyBorder="1" applyAlignment="1" applyProtection="1"/>
    <xf numFmtId="170" fontId="0" fillId="0" borderId="0" xfId="0" applyNumberFormat="1" applyFont="1" applyFill="1" applyBorder="1" applyAlignment="1" applyProtection="1">
      <alignment vertical="center"/>
    </xf>
    <xf numFmtId="170" fontId="2" fillId="9" borderId="0" xfId="0" applyNumberFormat="1" applyFont="1" applyFill="1" applyBorder="1" applyAlignment="1" applyProtection="1">
      <alignment vertical="center"/>
    </xf>
    <xf numFmtId="170" fontId="2" fillId="9" borderId="0" xfId="0" applyNumberFormat="1" applyFont="1" applyFill="1" applyBorder="1" applyAlignment="1" applyProtection="1">
      <alignment horizontal="left" vertical="center"/>
    </xf>
    <xf numFmtId="49" fontId="4" fillId="20" borderId="0" xfId="0" applyNumberFormat="1" applyFont="1" applyFill="1" applyBorder="1" applyAlignment="1" applyProtection="1">
      <alignment horizontal="left" vertical="center"/>
    </xf>
    <xf numFmtId="49" fontId="2" fillId="12" borderId="0" xfId="0" applyNumberFormat="1" applyFont="1" applyFill="1" applyBorder="1" applyAlignment="1" applyProtection="1">
      <alignment vertical="center"/>
    </xf>
    <xf numFmtId="165" fontId="1" fillId="0" borderId="0" xfId="0" applyNumberFormat="1" applyFont="1" applyFill="1" applyBorder="1" applyAlignment="1" applyProtection="1">
      <alignment vertical="center"/>
    </xf>
    <xf numFmtId="170" fontId="1" fillId="0" borderId="0" xfId="0" applyNumberFormat="1" applyFont="1" applyFill="1" applyBorder="1" applyAlignment="1" applyProtection="1">
      <alignment vertical="center"/>
    </xf>
    <xf numFmtId="21" fontId="7" fillId="0" borderId="0" xfId="0" applyNumberFormat="1" applyFont="1" applyFill="1" applyBorder="1" applyAlignment="1" applyProtection="1">
      <alignment horizontal="left" vertical="center"/>
    </xf>
    <xf numFmtId="21" fontId="7" fillId="21" borderId="0" xfId="0" applyNumberFormat="1" applyFont="1" applyFill="1" applyBorder="1" applyAlignment="1" applyProtection="1">
      <alignment horizontal="left" vertical="center"/>
    </xf>
    <xf numFmtId="170" fontId="1" fillId="0" borderId="0" xfId="0" applyNumberFormat="1" applyFont="1" applyFill="1" applyBorder="1" applyAlignment="1" applyProtection="1"/>
    <xf numFmtId="20" fontId="1" fillId="0" borderId="0" xfId="0" applyNumberFormat="1" applyFont="1" applyFill="1" applyBorder="1" applyAlignment="1" applyProtection="1"/>
    <xf numFmtId="169" fontId="1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22" fontId="1" fillId="0" borderId="0" xfId="0" applyNumberFormat="1" applyFont="1" applyFill="1" applyBorder="1" applyAlignment="1" applyProtection="1"/>
    <xf numFmtId="49" fontId="9" fillId="0" borderId="0" xfId="0" applyNumberFormat="1" applyFont="1" applyFill="1" applyBorder="1" applyAlignment="1" applyProtection="1">
      <alignment horizontal="left" vertical="center"/>
    </xf>
    <xf numFmtId="49" fontId="9" fillId="22" borderId="0" xfId="0" applyNumberFormat="1" applyFont="1" applyFill="1" applyBorder="1" applyAlignment="1" applyProtection="1">
      <alignment horizontal="left" vertical="center"/>
    </xf>
    <xf numFmtId="170" fontId="9" fillId="9" borderId="0" xfId="0" applyNumberFormat="1" applyFont="1" applyFill="1" applyBorder="1" applyAlignment="1" applyProtection="1">
      <alignment horizontal="left" vertical="center"/>
    </xf>
    <xf numFmtId="170" fontId="1" fillId="23" borderId="0" xfId="0" applyNumberFormat="1" applyFont="1" applyFill="1" applyBorder="1" applyAlignment="1" applyProtection="1"/>
    <xf numFmtId="170" fontId="0" fillId="23" borderId="0" xfId="0" applyNumberFormat="1" applyFill="1"/>
    <xf numFmtId="170" fontId="10" fillId="0" borderId="0" xfId="0" applyNumberFormat="1" applyFont="1" applyFill="1" applyBorder="1" applyAlignment="1" applyProtection="1"/>
    <xf numFmtId="170" fontId="0" fillId="0" borderId="0" xfId="0" applyNumberFormat="1"/>
    <xf numFmtId="170" fontId="8" fillId="23" borderId="0" xfId="0" applyNumberFormat="1" applyFont="1" applyFill="1" applyBorder="1" applyAlignment="1" applyProtection="1"/>
    <xf numFmtId="49" fontId="9" fillId="10" borderId="0" xfId="0" applyNumberFormat="1" applyFont="1" applyFill="1" applyBorder="1" applyAlignment="1" applyProtection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B144"/>
  <sheetViews>
    <sheetView workbookViewId="0">
      <selection activeCell="C46" sqref="A46:XFD46"/>
    </sheetView>
  </sheetViews>
  <sheetFormatPr defaultColWidth="10" defaultRowHeight="15" customHeight="1"/>
  <cols>
    <col min="4" max="4" width="13.42578125" style="1" customWidth="1"/>
    <col min="5" max="5" width="14.28515625" style="1" customWidth="1"/>
    <col min="6" max="6" width="17.85546875" style="1" customWidth="1"/>
    <col min="7" max="7" width="13.85546875" style="1" customWidth="1"/>
    <col min="8" max="20" width="13.7109375" style="1" customWidth="1"/>
    <col min="21" max="21" width="30.140625" style="1" customWidth="1"/>
    <col min="22" max="22" width="6.28515625" style="1" customWidth="1"/>
    <col min="23" max="25" width="14.42578125" style="1" customWidth="1"/>
    <col min="26" max="28" width="10" style="1" bestFit="1" customWidth="1"/>
  </cols>
  <sheetData>
    <row r="4" spans="4:28">
      <c r="G4" s="1" t="s">
        <v>0</v>
      </c>
      <c r="H4" s="1" t="s">
        <v>1</v>
      </c>
    </row>
    <row r="5" spans="4:28" ht="36.75" customHeight="1">
      <c r="G5" s="2">
        <v>26</v>
      </c>
      <c r="H5" s="2">
        <v>34</v>
      </c>
      <c r="I5" s="2" t="s">
        <v>2</v>
      </c>
      <c r="J5" s="2" t="s">
        <v>3</v>
      </c>
      <c r="K5" s="2" t="s">
        <v>4</v>
      </c>
      <c r="L5" s="1" t="s">
        <v>5</v>
      </c>
      <c r="M5" s="1" t="s">
        <v>6</v>
      </c>
      <c r="N5" s="1" t="s">
        <v>7</v>
      </c>
      <c r="O5" s="1" t="s">
        <v>8</v>
      </c>
      <c r="P5" s="1" t="s">
        <v>9</v>
      </c>
      <c r="Q5" s="1" t="s">
        <v>10</v>
      </c>
      <c r="R5" s="1" t="s">
        <v>11</v>
      </c>
      <c r="S5" s="1" t="s">
        <v>12</v>
      </c>
      <c r="T5" s="1" t="s">
        <v>13</v>
      </c>
      <c r="W5" s="3" t="s">
        <v>14</v>
      </c>
      <c r="X5" s="3" t="s">
        <v>15</v>
      </c>
      <c r="Y5" s="3" t="s">
        <v>16</v>
      </c>
    </row>
    <row r="6" spans="4:28" ht="38.25" customHeight="1">
      <c r="D6" s="4" t="s">
        <v>17</v>
      </c>
      <c r="E6" s="5" t="s">
        <v>18</v>
      </c>
      <c r="F6" s="6" t="s">
        <v>19</v>
      </c>
      <c r="G6" s="7" t="s">
        <v>20</v>
      </c>
      <c r="H6" s="7" t="s">
        <v>21</v>
      </c>
      <c r="I6" s="7" t="s">
        <v>22</v>
      </c>
      <c r="J6" s="7" t="s">
        <v>23</v>
      </c>
      <c r="K6" s="7" t="s">
        <v>24</v>
      </c>
      <c r="L6" s="7" t="s">
        <v>25</v>
      </c>
      <c r="M6" s="7" t="s">
        <v>26</v>
      </c>
      <c r="N6" s="7" t="s">
        <v>27</v>
      </c>
      <c r="O6" s="7" t="s">
        <v>28</v>
      </c>
      <c r="P6" s="7" t="s">
        <v>29</v>
      </c>
      <c r="Q6" s="7" t="s">
        <v>30</v>
      </c>
      <c r="R6" s="7"/>
      <c r="S6" s="7"/>
      <c r="T6" s="7"/>
      <c r="U6" s="7" t="s">
        <v>31</v>
      </c>
      <c r="V6" s="7"/>
      <c r="W6" s="7"/>
      <c r="X6" s="7"/>
      <c r="Y6" s="7"/>
      <c r="Z6" s="7"/>
      <c r="AA6" s="7"/>
      <c r="AB6" s="7"/>
    </row>
    <row r="7" spans="4:28" s="8" customFormat="1" ht="28.5" customHeight="1">
      <c r="D7" s="9">
        <v>2000</v>
      </c>
      <c r="E7" s="9">
        <v>2000</v>
      </c>
      <c r="F7" s="10">
        <f t="shared" ref="F7:F41" si="0">(D7+E7)*60</f>
        <v>240000</v>
      </c>
      <c r="G7" s="11">
        <f t="shared" ref="G7:G41" si="1">(D7*2-D7)*26</f>
        <v>52000</v>
      </c>
      <c r="H7" s="12">
        <f t="shared" ref="H7:H41" si="2">D7*34</f>
        <v>68000</v>
      </c>
      <c r="I7" s="13">
        <f t="shared" ref="I7:I41" si="3">57*E7</f>
        <v>114000</v>
      </c>
      <c r="J7" s="13">
        <f t="shared" ref="J7:J41" si="4">56*E7</f>
        <v>112000</v>
      </c>
      <c r="K7" s="13">
        <f t="shared" ref="K7:K41" si="5">55*E7</f>
        <v>110000</v>
      </c>
      <c r="L7" s="14">
        <f t="shared" ref="L7:L41" si="6">3*10*E7-E7</f>
        <v>58000</v>
      </c>
      <c r="M7" s="14">
        <f t="shared" ref="M7:M41" si="7">4*10*E7-E7</f>
        <v>78000</v>
      </c>
      <c r="N7" s="11">
        <f t="shared" ref="N7:N41" si="8">5*10*E7-E7</f>
        <v>98000</v>
      </c>
      <c r="O7" s="9">
        <f t="shared" ref="O7:O41" si="9">L7+G7-H7-I7</f>
        <v>-72000</v>
      </c>
      <c r="P7" s="9">
        <f t="shared" ref="P7:P41" si="10">G7+M7-H7-J7</f>
        <v>-50000</v>
      </c>
      <c r="Q7" s="9">
        <f t="shared" ref="Q7:Q41" si="11">G7+N7-H7-K7</f>
        <v>-28000</v>
      </c>
      <c r="R7" s="9">
        <f t="shared" ref="R7:R41" si="12">O7-J7-E7</f>
        <v>-186000</v>
      </c>
      <c r="S7" s="9">
        <f t="shared" ref="S7:S41" si="13">P7-J7-E7</f>
        <v>-164000</v>
      </c>
      <c r="T7" s="9">
        <f t="shared" ref="T7:T41" si="14">Q7-K7-E7</f>
        <v>-140000</v>
      </c>
      <c r="U7" s="15">
        <v>0.5</v>
      </c>
      <c r="V7" s="15">
        <f t="shared" ref="V7:V41" si="15">11/U7</f>
        <v>22</v>
      </c>
      <c r="W7" s="9">
        <f t="shared" ref="W7:W41" si="16">V7*R7</f>
        <v>-4092000</v>
      </c>
      <c r="X7" s="9">
        <f t="shared" ref="X7:X41" si="17">V7*S7</f>
        <v>-3608000</v>
      </c>
      <c r="Y7" s="9">
        <f t="shared" ref="Y7:Y41" si="18">V7*T7</f>
        <v>-3080000</v>
      </c>
      <c r="Z7" s="16"/>
      <c r="AA7" s="16"/>
      <c r="AB7" s="16"/>
    </row>
    <row r="8" spans="4:28" s="8" customFormat="1" ht="28.5" customHeight="1">
      <c r="D8" s="9">
        <v>0</v>
      </c>
      <c r="E8" s="9">
        <v>2000</v>
      </c>
      <c r="F8" s="10">
        <f t="shared" si="0"/>
        <v>120000</v>
      </c>
      <c r="G8" s="11">
        <f t="shared" si="1"/>
        <v>0</v>
      </c>
      <c r="H8" s="12">
        <f t="shared" si="2"/>
        <v>0</v>
      </c>
      <c r="I8" s="13">
        <f t="shared" si="3"/>
        <v>114000</v>
      </c>
      <c r="J8" s="13">
        <f t="shared" si="4"/>
        <v>112000</v>
      </c>
      <c r="K8" s="13">
        <f t="shared" si="5"/>
        <v>110000</v>
      </c>
      <c r="L8" s="14">
        <f t="shared" si="6"/>
        <v>58000</v>
      </c>
      <c r="M8" s="14">
        <f t="shared" si="7"/>
        <v>78000</v>
      </c>
      <c r="N8" s="11">
        <f t="shared" si="8"/>
        <v>98000</v>
      </c>
      <c r="O8" s="9">
        <f t="shared" si="9"/>
        <v>-56000</v>
      </c>
      <c r="P8" s="9">
        <f t="shared" si="10"/>
        <v>-34000</v>
      </c>
      <c r="Q8" s="9">
        <f t="shared" si="11"/>
        <v>-12000</v>
      </c>
      <c r="R8" s="9">
        <f t="shared" si="12"/>
        <v>-170000</v>
      </c>
      <c r="S8" s="9">
        <f t="shared" si="13"/>
        <v>-148000</v>
      </c>
      <c r="T8" s="9">
        <f t="shared" si="14"/>
        <v>-124000</v>
      </c>
      <c r="U8" s="15">
        <v>0.5</v>
      </c>
      <c r="V8" s="15">
        <f t="shared" si="15"/>
        <v>22</v>
      </c>
      <c r="W8" s="9">
        <f t="shared" si="16"/>
        <v>-3740000</v>
      </c>
      <c r="X8" s="9">
        <f t="shared" si="17"/>
        <v>-3256000</v>
      </c>
      <c r="Y8" s="9">
        <f t="shared" si="18"/>
        <v>-2728000</v>
      </c>
      <c r="Z8" s="16"/>
      <c r="AA8" s="16"/>
      <c r="AB8" s="16"/>
    </row>
    <row r="9" spans="4:28" s="8" customFormat="1" ht="29.25" customHeight="1">
      <c r="D9" s="9">
        <v>2000</v>
      </c>
      <c r="E9" s="9">
        <v>0</v>
      </c>
      <c r="F9" s="10">
        <f t="shared" si="0"/>
        <v>120000</v>
      </c>
      <c r="G9" s="11">
        <f t="shared" si="1"/>
        <v>52000</v>
      </c>
      <c r="H9" s="12">
        <f t="shared" si="2"/>
        <v>68000</v>
      </c>
      <c r="I9" s="13">
        <f t="shared" si="3"/>
        <v>0</v>
      </c>
      <c r="J9" s="13">
        <f t="shared" si="4"/>
        <v>0</v>
      </c>
      <c r="K9" s="13">
        <f t="shared" si="5"/>
        <v>0</v>
      </c>
      <c r="L9" s="14">
        <f t="shared" si="6"/>
        <v>0</v>
      </c>
      <c r="M9" s="14">
        <f t="shared" si="7"/>
        <v>0</v>
      </c>
      <c r="N9" s="11">
        <f t="shared" si="8"/>
        <v>0</v>
      </c>
      <c r="O9" s="9">
        <f t="shared" si="9"/>
        <v>-16000</v>
      </c>
      <c r="P9" s="9">
        <f t="shared" si="10"/>
        <v>-16000</v>
      </c>
      <c r="Q9" s="9">
        <f t="shared" si="11"/>
        <v>-16000</v>
      </c>
      <c r="R9" s="9">
        <f t="shared" si="12"/>
        <v>-16000</v>
      </c>
      <c r="S9" s="17">
        <f t="shared" si="13"/>
        <v>-16000</v>
      </c>
      <c r="T9" s="9">
        <f t="shared" si="14"/>
        <v>-16000</v>
      </c>
      <c r="U9" s="15">
        <v>0.5</v>
      </c>
      <c r="V9" s="15">
        <f t="shared" si="15"/>
        <v>22</v>
      </c>
      <c r="W9" s="9">
        <f t="shared" si="16"/>
        <v>-352000</v>
      </c>
      <c r="X9" s="9">
        <f t="shared" si="17"/>
        <v>-352000</v>
      </c>
      <c r="Y9" s="9">
        <f t="shared" si="18"/>
        <v>-352000</v>
      </c>
      <c r="Z9" s="16"/>
      <c r="AA9" s="16"/>
      <c r="AB9" s="16"/>
    </row>
    <row r="10" spans="4:28" s="8" customFormat="1" ht="24.75" customHeight="1">
      <c r="D10" s="9">
        <v>4000</v>
      </c>
      <c r="E10" s="9">
        <v>4000</v>
      </c>
      <c r="F10" s="10">
        <f t="shared" si="0"/>
        <v>480000</v>
      </c>
      <c r="G10" s="11">
        <f t="shared" si="1"/>
        <v>104000</v>
      </c>
      <c r="H10" s="12">
        <f t="shared" si="2"/>
        <v>136000</v>
      </c>
      <c r="I10" s="13">
        <f t="shared" si="3"/>
        <v>228000</v>
      </c>
      <c r="J10" s="13">
        <f t="shared" si="4"/>
        <v>224000</v>
      </c>
      <c r="K10" s="13">
        <f t="shared" si="5"/>
        <v>220000</v>
      </c>
      <c r="L10" s="14">
        <f t="shared" si="6"/>
        <v>116000</v>
      </c>
      <c r="M10" s="14">
        <f t="shared" si="7"/>
        <v>156000</v>
      </c>
      <c r="N10" s="11">
        <f t="shared" si="8"/>
        <v>196000</v>
      </c>
      <c r="O10" s="9">
        <f t="shared" si="9"/>
        <v>-144000</v>
      </c>
      <c r="P10" s="9">
        <f t="shared" si="10"/>
        <v>-100000</v>
      </c>
      <c r="Q10" s="9">
        <f t="shared" si="11"/>
        <v>-56000</v>
      </c>
      <c r="R10" s="9">
        <f t="shared" si="12"/>
        <v>-372000</v>
      </c>
      <c r="S10" s="9">
        <f t="shared" si="13"/>
        <v>-328000</v>
      </c>
      <c r="T10" s="9">
        <f t="shared" si="14"/>
        <v>-280000</v>
      </c>
      <c r="U10" s="15">
        <v>0.5</v>
      </c>
      <c r="V10" s="15">
        <f t="shared" si="15"/>
        <v>22</v>
      </c>
      <c r="W10" s="9">
        <f t="shared" si="16"/>
        <v>-8184000</v>
      </c>
      <c r="X10" s="9">
        <f t="shared" si="17"/>
        <v>-7216000</v>
      </c>
      <c r="Y10" s="9">
        <f t="shared" si="18"/>
        <v>-6160000</v>
      </c>
      <c r="Z10" s="16"/>
      <c r="AA10" s="16"/>
      <c r="AB10" s="16"/>
    </row>
    <row r="11" spans="4:28" s="8" customFormat="1" ht="24.75" customHeight="1">
      <c r="D11" s="9">
        <v>4000</v>
      </c>
      <c r="E11" s="9">
        <v>0</v>
      </c>
      <c r="F11" s="10">
        <f t="shared" si="0"/>
        <v>240000</v>
      </c>
      <c r="G11" s="11">
        <f t="shared" si="1"/>
        <v>104000</v>
      </c>
      <c r="H11" s="12">
        <f t="shared" si="2"/>
        <v>136000</v>
      </c>
      <c r="I11" s="13">
        <f t="shared" si="3"/>
        <v>0</v>
      </c>
      <c r="J11" s="13">
        <f t="shared" si="4"/>
        <v>0</v>
      </c>
      <c r="K11" s="13">
        <f t="shared" si="5"/>
        <v>0</v>
      </c>
      <c r="L11" s="14">
        <f t="shared" si="6"/>
        <v>0</v>
      </c>
      <c r="M11" s="14">
        <f t="shared" si="7"/>
        <v>0</v>
      </c>
      <c r="N11" s="11">
        <f t="shared" si="8"/>
        <v>0</v>
      </c>
      <c r="O11" s="9">
        <f t="shared" si="9"/>
        <v>-32000</v>
      </c>
      <c r="P11" s="9">
        <f t="shared" si="10"/>
        <v>-32000</v>
      </c>
      <c r="Q11" s="9">
        <f t="shared" si="11"/>
        <v>-32000</v>
      </c>
      <c r="R11" s="9">
        <f t="shared" si="12"/>
        <v>-32000</v>
      </c>
      <c r="S11" s="17">
        <f t="shared" si="13"/>
        <v>-32000</v>
      </c>
      <c r="T11" s="9">
        <f t="shared" si="14"/>
        <v>-32000</v>
      </c>
      <c r="U11" s="15">
        <v>0.5</v>
      </c>
      <c r="V11" s="15">
        <f t="shared" si="15"/>
        <v>22</v>
      </c>
      <c r="W11" s="9">
        <f t="shared" si="16"/>
        <v>-704000</v>
      </c>
      <c r="X11" s="9">
        <f t="shared" si="17"/>
        <v>-704000</v>
      </c>
      <c r="Y11" s="9">
        <f t="shared" si="18"/>
        <v>-704000</v>
      </c>
      <c r="Z11" s="16"/>
      <c r="AA11" s="16"/>
      <c r="AB11" s="16"/>
    </row>
    <row r="12" spans="4:28" s="8" customFormat="1" ht="24.75" customHeight="1">
      <c r="D12" s="9">
        <v>0</v>
      </c>
      <c r="E12" s="9">
        <v>4000</v>
      </c>
      <c r="F12" s="10">
        <f t="shared" si="0"/>
        <v>240000</v>
      </c>
      <c r="G12" s="11">
        <f t="shared" si="1"/>
        <v>0</v>
      </c>
      <c r="H12" s="12">
        <f t="shared" si="2"/>
        <v>0</v>
      </c>
      <c r="I12" s="13">
        <f t="shared" si="3"/>
        <v>228000</v>
      </c>
      <c r="J12" s="13">
        <f t="shared" si="4"/>
        <v>224000</v>
      </c>
      <c r="K12" s="13">
        <f t="shared" si="5"/>
        <v>220000</v>
      </c>
      <c r="L12" s="14">
        <f t="shared" si="6"/>
        <v>116000</v>
      </c>
      <c r="M12" s="14">
        <f t="shared" si="7"/>
        <v>156000</v>
      </c>
      <c r="N12" s="11">
        <f t="shared" si="8"/>
        <v>196000</v>
      </c>
      <c r="O12" s="9">
        <f t="shared" si="9"/>
        <v>-112000</v>
      </c>
      <c r="P12" s="9">
        <f t="shared" si="10"/>
        <v>-68000</v>
      </c>
      <c r="Q12" s="9">
        <f t="shared" si="11"/>
        <v>-24000</v>
      </c>
      <c r="R12" s="9">
        <f t="shared" si="12"/>
        <v>-340000</v>
      </c>
      <c r="S12" s="9">
        <f t="shared" si="13"/>
        <v>-296000</v>
      </c>
      <c r="T12" s="9">
        <f t="shared" si="14"/>
        <v>-248000</v>
      </c>
      <c r="U12" s="15">
        <v>0.5</v>
      </c>
      <c r="V12" s="15">
        <f t="shared" si="15"/>
        <v>22</v>
      </c>
      <c r="W12" s="9">
        <f t="shared" si="16"/>
        <v>-7480000</v>
      </c>
      <c r="X12" s="9">
        <f t="shared" si="17"/>
        <v>-6512000</v>
      </c>
      <c r="Y12" s="9">
        <f t="shared" si="18"/>
        <v>-5456000</v>
      </c>
      <c r="Z12" s="16"/>
      <c r="AA12" s="16"/>
      <c r="AB12" s="16"/>
    </row>
    <row r="13" spans="4:28" s="8" customFormat="1" ht="24.75" customHeight="1">
      <c r="D13" s="9">
        <v>4000</v>
      </c>
      <c r="E13" s="9">
        <v>2000</v>
      </c>
      <c r="F13" s="10">
        <f t="shared" si="0"/>
        <v>360000</v>
      </c>
      <c r="G13" s="11">
        <f t="shared" si="1"/>
        <v>104000</v>
      </c>
      <c r="H13" s="12">
        <f t="shared" si="2"/>
        <v>136000</v>
      </c>
      <c r="I13" s="13">
        <f t="shared" si="3"/>
        <v>114000</v>
      </c>
      <c r="J13" s="13">
        <f t="shared" si="4"/>
        <v>112000</v>
      </c>
      <c r="K13" s="13">
        <f t="shared" si="5"/>
        <v>110000</v>
      </c>
      <c r="L13" s="14">
        <f t="shared" si="6"/>
        <v>58000</v>
      </c>
      <c r="M13" s="14">
        <f t="shared" si="7"/>
        <v>78000</v>
      </c>
      <c r="N13" s="11">
        <f t="shared" si="8"/>
        <v>98000</v>
      </c>
      <c r="O13" s="9">
        <f t="shared" si="9"/>
        <v>-88000</v>
      </c>
      <c r="P13" s="9">
        <f t="shared" si="10"/>
        <v>-66000</v>
      </c>
      <c r="Q13" s="9">
        <f t="shared" si="11"/>
        <v>-44000</v>
      </c>
      <c r="R13" s="9">
        <f t="shared" si="12"/>
        <v>-202000</v>
      </c>
      <c r="S13" s="9">
        <f t="shared" si="13"/>
        <v>-180000</v>
      </c>
      <c r="T13" s="9">
        <f t="shared" si="14"/>
        <v>-156000</v>
      </c>
      <c r="U13" s="15">
        <v>0.5</v>
      </c>
      <c r="V13" s="15">
        <f t="shared" si="15"/>
        <v>22</v>
      </c>
      <c r="W13" s="9">
        <f t="shared" si="16"/>
        <v>-4444000</v>
      </c>
      <c r="X13" s="9">
        <f t="shared" si="17"/>
        <v>-3960000</v>
      </c>
      <c r="Y13" s="9">
        <f t="shared" si="18"/>
        <v>-3432000</v>
      </c>
      <c r="Z13" s="16"/>
      <c r="AA13" s="16"/>
      <c r="AB13" s="16"/>
    </row>
    <row r="14" spans="4:28" s="8" customFormat="1" ht="24.75" customHeight="1">
      <c r="D14" s="9">
        <v>18285.714285714301</v>
      </c>
      <c r="E14" s="9">
        <v>1428.57142857143</v>
      </c>
      <c r="F14" s="10">
        <f t="shared" si="0"/>
        <v>1182857.1428571439</v>
      </c>
      <c r="G14" s="11">
        <f t="shared" si="1"/>
        <v>475428.57142857183</v>
      </c>
      <c r="H14" s="12">
        <f t="shared" si="2"/>
        <v>621714.28571428626</v>
      </c>
      <c r="I14" s="13">
        <f t="shared" si="3"/>
        <v>81428.571428571508</v>
      </c>
      <c r="J14" s="13">
        <f t="shared" si="4"/>
        <v>80000.000000000087</v>
      </c>
      <c r="K14" s="13">
        <f t="shared" si="5"/>
        <v>78571.428571428653</v>
      </c>
      <c r="L14" s="14">
        <f t="shared" si="6"/>
        <v>41428.571428571471</v>
      </c>
      <c r="M14" s="14">
        <f t="shared" si="7"/>
        <v>55714.285714285776</v>
      </c>
      <c r="N14" s="11">
        <f t="shared" si="8"/>
        <v>70000.000000000073</v>
      </c>
      <c r="O14" s="9">
        <f t="shared" si="9"/>
        <v>-186285.71428571446</v>
      </c>
      <c r="P14" s="9">
        <f t="shared" si="10"/>
        <v>-170571.42857142873</v>
      </c>
      <c r="Q14" s="9">
        <f t="shared" si="11"/>
        <v>-154857.14285714296</v>
      </c>
      <c r="R14" s="9">
        <f t="shared" si="12"/>
        <v>-267714.28571428597</v>
      </c>
      <c r="S14" s="9">
        <f t="shared" si="13"/>
        <v>-252000.00000000023</v>
      </c>
      <c r="T14" s="9">
        <f t="shared" si="14"/>
        <v>-234857.14285714302</v>
      </c>
      <c r="U14" s="15">
        <v>0.5</v>
      </c>
      <c r="V14" s="15">
        <f t="shared" si="15"/>
        <v>22</v>
      </c>
      <c r="W14" s="9">
        <f t="shared" si="16"/>
        <v>-5889714.285714291</v>
      </c>
      <c r="X14" s="9">
        <f t="shared" si="17"/>
        <v>-5544000.0000000056</v>
      </c>
      <c r="Y14" s="9">
        <f t="shared" si="18"/>
        <v>-5166857.1428571464</v>
      </c>
      <c r="Z14" s="16"/>
      <c r="AA14" s="16"/>
      <c r="AB14" s="16"/>
    </row>
    <row r="15" spans="4:28" s="8" customFormat="1" ht="24.75" customHeight="1">
      <c r="D15" s="9">
        <v>21357.142857142899</v>
      </c>
      <c r="E15" s="9">
        <v>1357.1428571428601</v>
      </c>
      <c r="F15" s="10">
        <f t="shared" si="0"/>
        <v>1362857.1428571455</v>
      </c>
      <c r="G15" s="11">
        <f t="shared" si="1"/>
        <v>555285.71428571537</v>
      </c>
      <c r="H15" s="12">
        <f t="shared" si="2"/>
        <v>726142.85714285856</v>
      </c>
      <c r="I15" s="13">
        <f t="shared" si="3"/>
        <v>77357.14285714303</v>
      </c>
      <c r="J15" s="13">
        <f t="shared" si="4"/>
        <v>76000.00000000016</v>
      </c>
      <c r="K15" s="13">
        <f t="shared" si="5"/>
        <v>74642.857142857305</v>
      </c>
      <c r="L15" s="14">
        <f t="shared" si="6"/>
        <v>39357.142857142942</v>
      </c>
      <c r="M15" s="14">
        <f t="shared" si="7"/>
        <v>52928.571428571544</v>
      </c>
      <c r="N15" s="11">
        <f t="shared" si="8"/>
        <v>66500.000000000146</v>
      </c>
      <c r="O15" s="9">
        <f t="shared" si="9"/>
        <v>-208857.14285714325</v>
      </c>
      <c r="P15" s="9">
        <f t="shared" si="10"/>
        <v>-193928.57142857177</v>
      </c>
      <c r="Q15" s="9">
        <f t="shared" si="11"/>
        <v>-179000.00000000038</v>
      </c>
      <c r="R15" s="9">
        <f t="shared" si="12"/>
        <v>-286214.28571428626</v>
      </c>
      <c r="S15" s="9">
        <f t="shared" si="13"/>
        <v>-271285.71428571478</v>
      </c>
      <c r="T15" s="9">
        <f t="shared" si="14"/>
        <v>-255000.00000000055</v>
      </c>
      <c r="U15" s="15">
        <v>0.5</v>
      </c>
      <c r="V15" s="15">
        <f t="shared" si="15"/>
        <v>22</v>
      </c>
      <c r="W15" s="9">
        <f t="shared" si="16"/>
        <v>-6296714.2857142976</v>
      </c>
      <c r="X15" s="9">
        <f t="shared" si="17"/>
        <v>-5968285.7142857257</v>
      </c>
      <c r="Y15" s="9">
        <f t="shared" si="18"/>
        <v>-5610000.0000000121</v>
      </c>
      <c r="Z15" s="16"/>
      <c r="AA15" s="16"/>
      <c r="AB15" s="16"/>
    </row>
    <row r="16" spans="4:28" s="8" customFormat="1" ht="21">
      <c r="D16" s="9">
        <v>24428.571428571398</v>
      </c>
      <c r="E16" s="9">
        <v>1285.7142857142901</v>
      </c>
      <c r="F16" s="10">
        <f t="shared" si="0"/>
        <v>1542857.1428571413</v>
      </c>
      <c r="G16" s="11">
        <f t="shared" si="1"/>
        <v>635142.85714285634</v>
      </c>
      <c r="H16" s="12">
        <f t="shared" si="2"/>
        <v>830571.42857142759</v>
      </c>
      <c r="I16" s="13">
        <f t="shared" si="3"/>
        <v>73285.714285714537</v>
      </c>
      <c r="J16" s="13">
        <f t="shared" si="4"/>
        <v>72000.000000000247</v>
      </c>
      <c r="K16" s="13">
        <f t="shared" si="5"/>
        <v>70714.285714285958</v>
      </c>
      <c r="L16" s="14">
        <f t="shared" si="6"/>
        <v>37285.714285714414</v>
      </c>
      <c r="M16" s="14">
        <f t="shared" si="7"/>
        <v>50142.857142857312</v>
      </c>
      <c r="N16" s="11">
        <f t="shared" si="8"/>
        <v>63000.000000000218</v>
      </c>
      <c r="O16" s="9">
        <f t="shared" si="9"/>
        <v>-231428.57142857136</v>
      </c>
      <c r="P16" s="9">
        <f t="shared" si="10"/>
        <v>-217285.7142857142</v>
      </c>
      <c r="Q16" s="9">
        <f t="shared" si="11"/>
        <v>-203142.85714285698</v>
      </c>
      <c r="R16" s="9">
        <f t="shared" si="12"/>
        <v>-304714.28571428591</v>
      </c>
      <c r="S16" s="9">
        <f t="shared" si="13"/>
        <v>-290571.42857142875</v>
      </c>
      <c r="T16" s="9">
        <f t="shared" si="14"/>
        <v>-275142.85714285728</v>
      </c>
      <c r="U16" s="15">
        <v>0.5</v>
      </c>
      <c r="V16" s="15">
        <f t="shared" si="15"/>
        <v>22</v>
      </c>
      <c r="W16" s="9">
        <f t="shared" si="16"/>
        <v>-6703714.2857142901</v>
      </c>
      <c r="X16" s="9">
        <f t="shared" si="17"/>
        <v>-6392571.4285714328</v>
      </c>
      <c r="Y16" s="9">
        <f t="shared" si="18"/>
        <v>-6053142.8571428601</v>
      </c>
      <c r="Z16" s="16"/>
      <c r="AA16" s="16"/>
      <c r="AB16" s="16"/>
    </row>
    <row r="17" spans="4:28" ht="21">
      <c r="D17" s="9">
        <v>27500</v>
      </c>
      <c r="E17" s="9">
        <v>1214.2857142857099</v>
      </c>
      <c r="F17" s="10">
        <f t="shared" si="0"/>
        <v>1722857.1428571427</v>
      </c>
      <c r="G17" s="11">
        <f t="shared" si="1"/>
        <v>715000</v>
      </c>
      <c r="H17" s="12">
        <f t="shared" si="2"/>
        <v>935000</v>
      </c>
      <c r="I17" s="13">
        <f t="shared" si="3"/>
        <v>69214.285714285463</v>
      </c>
      <c r="J17" s="13">
        <f t="shared" si="4"/>
        <v>67999.999999999753</v>
      </c>
      <c r="K17" s="13">
        <f t="shared" si="5"/>
        <v>66785.714285714042</v>
      </c>
      <c r="L17" s="14">
        <f t="shared" si="6"/>
        <v>35214.285714285586</v>
      </c>
      <c r="M17" s="14">
        <f t="shared" si="7"/>
        <v>47357.142857142688</v>
      </c>
      <c r="N17" s="11">
        <f t="shared" si="8"/>
        <v>59499.999999999782</v>
      </c>
      <c r="O17" s="9">
        <f t="shared" si="9"/>
        <v>-253999.99999999988</v>
      </c>
      <c r="P17" s="9">
        <f t="shared" si="10"/>
        <v>-240642.85714285704</v>
      </c>
      <c r="Q17" s="9">
        <f t="shared" si="11"/>
        <v>-227285.71428571426</v>
      </c>
      <c r="R17" s="9">
        <f t="shared" si="12"/>
        <v>-323214.28571428533</v>
      </c>
      <c r="S17" s="9">
        <f t="shared" si="13"/>
        <v>-309857.14285714249</v>
      </c>
      <c r="T17" s="9">
        <f t="shared" si="14"/>
        <v>-295285.71428571397</v>
      </c>
      <c r="U17" s="15">
        <v>0.5</v>
      </c>
      <c r="V17" s="15">
        <f t="shared" si="15"/>
        <v>22</v>
      </c>
      <c r="W17" s="9">
        <f t="shared" si="16"/>
        <v>-7110714.2857142771</v>
      </c>
      <c r="X17" s="9">
        <f t="shared" si="17"/>
        <v>-6816857.1428571343</v>
      </c>
      <c r="Y17" s="9">
        <f t="shared" si="18"/>
        <v>-6496285.7142857071</v>
      </c>
      <c r="Z17" s="16"/>
      <c r="AA17" s="16"/>
      <c r="AB17" s="16"/>
    </row>
    <row r="18" spans="4:28" ht="21">
      <c r="D18" s="9">
        <v>30571.428571428602</v>
      </c>
      <c r="E18" s="9">
        <v>1142.8571428571399</v>
      </c>
      <c r="F18" s="10">
        <f t="shared" si="0"/>
        <v>1902857.1428571446</v>
      </c>
      <c r="G18" s="11">
        <f t="shared" si="1"/>
        <v>794857.14285714366</v>
      </c>
      <c r="H18" s="12">
        <f t="shared" si="2"/>
        <v>1039428.5714285724</v>
      </c>
      <c r="I18" s="13">
        <f t="shared" si="3"/>
        <v>65142.857142856978</v>
      </c>
      <c r="J18" s="13">
        <f t="shared" si="4"/>
        <v>63999.99999999984</v>
      </c>
      <c r="K18" s="13">
        <f t="shared" si="5"/>
        <v>62857.142857142695</v>
      </c>
      <c r="L18" s="14">
        <f t="shared" si="6"/>
        <v>33142.857142857058</v>
      </c>
      <c r="M18" s="14">
        <f t="shared" si="7"/>
        <v>44571.428571428456</v>
      </c>
      <c r="N18" s="11">
        <f t="shared" si="8"/>
        <v>55999.999999999862</v>
      </c>
      <c r="O18" s="9">
        <f t="shared" si="9"/>
        <v>-276571.4285714287</v>
      </c>
      <c r="P18" s="9">
        <f t="shared" si="10"/>
        <v>-264000.00000000017</v>
      </c>
      <c r="Q18" s="9">
        <f t="shared" si="11"/>
        <v>-251428.57142857157</v>
      </c>
      <c r="R18" s="9">
        <f t="shared" si="12"/>
        <v>-341714.28571428568</v>
      </c>
      <c r="S18" s="9">
        <f t="shared" si="13"/>
        <v>-329142.85714285716</v>
      </c>
      <c r="T18" s="9">
        <f t="shared" si="14"/>
        <v>-315428.57142857142</v>
      </c>
      <c r="U18" s="15">
        <v>0.5</v>
      </c>
      <c r="V18" s="15">
        <f t="shared" si="15"/>
        <v>22</v>
      </c>
      <c r="W18" s="9">
        <f t="shared" si="16"/>
        <v>-7517714.2857142854</v>
      </c>
      <c r="X18" s="9">
        <f t="shared" si="17"/>
        <v>-7241142.8571428573</v>
      </c>
      <c r="Y18" s="9">
        <f t="shared" si="18"/>
        <v>-6939428.5714285709</v>
      </c>
      <c r="Z18" s="16"/>
      <c r="AA18" s="16"/>
      <c r="AB18" s="16"/>
    </row>
    <row r="19" spans="4:28" ht="21">
      <c r="D19" s="9">
        <v>33642.857142857203</v>
      </c>
      <c r="E19" s="9">
        <v>1071.42857142857</v>
      </c>
      <c r="F19" s="10">
        <f t="shared" si="0"/>
        <v>2082857.1428571464</v>
      </c>
      <c r="G19" s="11">
        <f t="shared" si="1"/>
        <v>874714.28571428731</v>
      </c>
      <c r="H19" s="12">
        <f t="shared" si="2"/>
        <v>1143857.1428571448</v>
      </c>
      <c r="I19" s="13">
        <f t="shared" si="3"/>
        <v>61071.428571428485</v>
      </c>
      <c r="J19" s="13">
        <f t="shared" si="4"/>
        <v>59999.99999999992</v>
      </c>
      <c r="K19" s="13">
        <f t="shared" si="5"/>
        <v>58928.571428571347</v>
      </c>
      <c r="L19" s="14">
        <f t="shared" si="6"/>
        <v>31071.428571428529</v>
      </c>
      <c r="M19" s="14">
        <f t="shared" si="7"/>
        <v>41785.714285714224</v>
      </c>
      <c r="N19" s="11">
        <f t="shared" si="8"/>
        <v>52499.999999999927</v>
      </c>
      <c r="O19" s="9">
        <f t="shared" si="9"/>
        <v>-299142.85714285745</v>
      </c>
      <c r="P19" s="9">
        <f t="shared" si="10"/>
        <v>-287357.14285714325</v>
      </c>
      <c r="Q19" s="9">
        <f t="shared" si="11"/>
        <v>-275571.42857142899</v>
      </c>
      <c r="R19" s="9">
        <f t="shared" si="12"/>
        <v>-360214.28571428597</v>
      </c>
      <c r="S19" s="9">
        <f t="shared" si="13"/>
        <v>-348428.57142857177</v>
      </c>
      <c r="T19" s="9">
        <f t="shared" si="14"/>
        <v>-335571.42857142893</v>
      </c>
      <c r="U19" s="15">
        <v>0.5</v>
      </c>
      <c r="V19" s="15">
        <f t="shared" si="15"/>
        <v>22</v>
      </c>
      <c r="W19" s="9">
        <f t="shared" si="16"/>
        <v>-7924714.285714291</v>
      </c>
      <c r="X19" s="9">
        <f t="shared" si="17"/>
        <v>-7665428.5714285793</v>
      </c>
      <c r="Y19" s="9">
        <f t="shared" si="18"/>
        <v>-7382571.4285714366</v>
      </c>
      <c r="Z19" s="16"/>
      <c r="AA19" s="16"/>
      <c r="AB19" s="16"/>
    </row>
    <row r="20" spans="4:28" ht="21">
      <c r="D20" s="9">
        <v>36714.285714285703</v>
      </c>
      <c r="E20" s="9">
        <v>1000</v>
      </c>
      <c r="F20" s="10">
        <f t="shared" si="0"/>
        <v>2262857.1428571423</v>
      </c>
      <c r="G20" s="11">
        <f t="shared" si="1"/>
        <v>954571.42857142829</v>
      </c>
      <c r="H20" s="12">
        <f t="shared" si="2"/>
        <v>1248285.7142857139</v>
      </c>
      <c r="I20" s="13">
        <f t="shared" si="3"/>
        <v>57000</v>
      </c>
      <c r="J20" s="13">
        <f t="shared" si="4"/>
        <v>56000</v>
      </c>
      <c r="K20" s="13">
        <f t="shared" si="5"/>
        <v>55000</v>
      </c>
      <c r="L20" s="14">
        <f t="shared" si="6"/>
        <v>29000</v>
      </c>
      <c r="M20" s="14">
        <f t="shared" si="7"/>
        <v>39000</v>
      </c>
      <c r="N20" s="11">
        <f t="shared" si="8"/>
        <v>49000</v>
      </c>
      <c r="O20" s="9">
        <f t="shared" si="9"/>
        <v>-321714.28571428556</v>
      </c>
      <c r="P20" s="9">
        <f t="shared" si="10"/>
        <v>-310714.28571428556</v>
      </c>
      <c r="Q20" s="9">
        <f t="shared" si="11"/>
        <v>-299714.28571428556</v>
      </c>
      <c r="R20" s="9">
        <f t="shared" si="12"/>
        <v>-378714.28571428556</v>
      </c>
      <c r="S20" s="9">
        <f t="shared" si="13"/>
        <v>-367714.28571428556</v>
      </c>
      <c r="T20" s="9">
        <f t="shared" si="14"/>
        <v>-355714.28571428556</v>
      </c>
      <c r="U20" s="15">
        <v>0.5</v>
      </c>
      <c r="V20" s="15">
        <f t="shared" si="15"/>
        <v>22</v>
      </c>
      <c r="W20" s="9">
        <f t="shared" si="16"/>
        <v>-8331714.2857142827</v>
      </c>
      <c r="X20" s="9">
        <f t="shared" si="17"/>
        <v>-8089714.2857142827</v>
      </c>
      <c r="Y20" s="9">
        <f t="shared" si="18"/>
        <v>-7825714.2857142827</v>
      </c>
      <c r="Z20" s="16"/>
      <c r="AA20" s="16"/>
      <c r="AB20" s="16"/>
    </row>
    <row r="21" spans="4:28" ht="21">
      <c r="D21" s="9">
        <v>39785.714285714297</v>
      </c>
      <c r="E21" s="9">
        <v>928.57142857142901</v>
      </c>
      <c r="F21" s="10">
        <f t="shared" si="0"/>
        <v>2442857.1428571437</v>
      </c>
      <c r="G21" s="11">
        <f t="shared" si="1"/>
        <v>1034428.5714285717</v>
      </c>
      <c r="H21" s="12">
        <f t="shared" si="2"/>
        <v>1352714.2857142861</v>
      </c>
      <c r="I21" s="13">
        <f t="shared" si="3"/>
        <v>52928.571428571457</v>
      </c>
      <c r="J21" s="13">
        <f t="shared" si="4"/>
        <v>52000.000000000022</v>
      </c>
      <c r="K21" s="13">
        <f t="shared" si="5"/>
        <v>51071.428571428594</v>
      </c>
      <c r="L21" s="14">
        <f t="shared" si="6"/>
        <v>26928.571428571442</v>
      </c>
      <c r="M21" s="14">
        <f t="shared" si="7"/>
        <v>36214.285714285732</v>
      </c>
      <c r="N21" s="11">
        <f t="shared" si="8"/>
        <v>45500.000000000022</v>
      </c>
      <c r="O21" s="9">
        <f t="shared" si="9"/>
        <v>-344285.71428571444</v>
      </c>
      <c r="P21" s="9">
        <f t="shared" si="10"/>
        <v>-334071.42857142864</v>
      </c>
      <c r="Q21" s="9">
        <f t="shared" si="11"/>
        <v>-323857.1428571429</v>
      </c>
      <c r="R21" s="9">
        <f t="shared" si="12"/>
        <v>-397214.28571428586</v>
      </c>
      <c r="S21" s="9">
        <f t="shared" si="13"/>
        <v>-387000.00000000006</v>
      </c>
      <c r="T21" s="9">
        <f t="shared" si="14"/>
        <v>-375857.1428571429</v>
      </c>
      <c r="U21" s="15">
        <v>0.5</v>
      </c>
      <c r="V21" s="15">
        <f t="shared" si="15"/>
        <v>22</v>
      </c>
      <c r="W21" s="9">
        <f t="shared" si="16"/>
        <v>-8738714.2857142892</v>
      </c>
      <c r="X21" s="9">
        <f t="shared" si="17"/>
        <v>-8514000.0000000019</v>
      </c>
      <c r="Y21" s="9">
        <f t="shared" si="18"/>
        <v>-8268857.1428571437</v>
      </c>
      <c r="Z21" s="16"/>
      <c r="AA21" s="16"/>
      <c r="AB21" s="16"/>
    </row>
    <row r="22" spans="4:28" ht="21">
      <c r="D22" s="9">
        <v>42857.142857142899</v>
      </c>
      <c r="E22" s="9">
        <v>857.14285714285904</v>
      </c>
      <c r="F22" s="10">
        <f t="shared" si="0"/>
        <v>2622857.1428571455</v>
      </c>
      <c r="G22" s="11">
        <f t="shared" si="1"/>
        <v>1114285.7142857155</v>
      </c>
      <c r="H22" s="12">
        <f t="shared" si="2"/>
        <v>1457142.8571428587</v>
      </c>
      <c r="I22" s="13">
        <f t="shared" si="3"/>
        <v>48857.142857142964</v>
      </c>
      <c r="J22" s="13">
        <f t="shared" si="4"/>
        <v>48000.000000000109</v>
      </c>
      <c r="K22" s="13">
        <f t="shared" si="5"/>
        <v>47142.857142857247</v>
      </c>
      <c r="L22" s="14">
        <f t="shared" si="6"/>
        <v>24857.142857142913</v>
      </c>
      <c r="M22" s="14">
        <f t="shared" si="7"/>
        <v>33428.5714285715</v>
      </c>
      <c r="N22" s="11">
        <f t="shared" si="8"/>
        <v>42000.000000000087</v>
      </c>
      <c r="O22" s="9">
        <f t="shared" si="9"/>
        <v>-366857.14285714319</v>
      </c>
      <c r="P22" s="9">
        <f t="shared" si="10"/>
        <v>-357428.57142857171</v>
      </c>
      <c r="Q22" s="9">
        <f t="shared" si="11"/>
        <v>-348000.00000000047</v>
      </c>
      <c r="R22" s="9">
        <f t="shared" si="12"/>
        <v>-415714.28571428615</v>
      </c>
      <c r="S22" s="9">
        <f t="shared" si="13"/>
        <v>-406285.71428571467</v>
      </c>
      <c r="T22" s="9">
        <f t="shared" si="14"/>
        <v>-396000.00000000058</v>
      </c>
      <c r="U22" s="15">
        <v>0.5</v>
      </c>
      <c r="V22" s="15">
        <f t="shared" si="15"/>
        <v>22</v>
      </c>
      <c r="W22" s="9">
        <f t="shared" si="16"/>
        <v>-9145714.2857142948</v>
      </c>
      <c r="X22" s="9">
        <f t="shared" si="17"/>
        <v>-8938285.714285722</v>
      </c>
      <c r="Y22" s="9">
        <f t="shared" si="18"/>
        <v>-8712000.000000013</v>
      </c>
      <c r="Z22" s="16"/>
      <c r="AA22" s="16"/>
      <c r="AB22" s="16"/>
    </row>
    <row r="23" spans="4:28" ht="21">
      <c r="D23" s="9">
        <v>45928.571428571398</v>
      </c>
      <c r="E23" s="9">
        <v>785.71428571428896</v>
      </c>
      <c r="F23" s="10">
        <f t="shared" si="0"/>
        <v>2802857.1428571413</v>
      </c>
      <c r="G23" s="11">
        <f t="shared" si="1"/>
        <v>1194142.8571428563</v>
      </c>
      <c r="H23" s="12">
        <f t="shared" si="2"/>
        <v>1561571.4285714275</v>
      </c>
      <c r="I23" s="13">
        <f t="shared" si="3"/>
        <v>44785.714285714472</v>
      </c>
      <c r="J23" s="13">
        <f t="shared" si="4"/>
        <v>44000.000000000182</v>
      </c>
      <c r="K23" s="13">
        <f t="shared" si="5"/>
        <v>43214.285714285892</v>
      </c>
      <c r="L23" s="14">
        <f t="shared" si="6"/>
        <v>22785.714285714377</v>
      </c>
      <c r="M23" s="14">
        <f t="shared" si="7"/>
        <v>30642.857142857269</v>
      </c>
      <c r="N23" s="11">
        <f t="shared" si="8"/>
        <v>38500.00000000016</v>
      </c>
      <c r="O23" s="9">
        <f t="shared" si="9"/>
        <v>-389428.5714285713</v>
      </c>
      <c r="P23" s="9">
        <f t="shared" si="10"/>
        <v>-380785.71428571403</v>
      </c>
      <c r="Q23" s="9">
        <f t="shared" si="11"/>
        <v>-372142.85714285681</v>
      </c>
      <c r="R23" s="9">
        <f t="shared" si="12"/>
        <v>-434214.28571428574</v>
      </c>
      <c r="S23" s="9">
        <f t="shared" si="13"/>
        <v>-425571.42857142846</v>
      </c>
      <c r="T23" s="9">
        <f t="shared" si="14"/>
        <v>-416142.85714285698</v>
      </c>
      <c r="U23" s="15">
        <v>0.5</v>
      </c>
      <c r="V23" s="15">
        <f t="shared" si="15"/>
        <v>22</v>
      </c>
      <c r="W23" s="9">
        <f t="shared" si="16"/>
        <v>-9552714.2857142854</v>
      </c>
      <c r="X23" s="9">
        <f t="shared" si="17"/>
        <v>-9362571.4285714254</v>
      </c>
      <c r="Y23" s="9">
        <f t="shared" si="18"/>
        <v>-9155142.8571428545</v>
      </c>
      <c r="Z23" s="16"/>
      <c r="AA23" s="16"/>
      <c r="AB23" s="16"/>
    </row>
    <row r="24" spans="4:28" ht="21">
      <c r="D24" s="9">
        <v>49000</v>
      </c>
      <c r="E24" s="9">
        <v>714.285714285719</v>
      </c>
      <c r="F24" s="10">
        <f t="shared" si="0"/>
        <v>2982857.1428571432</v>
      </c>
      <c r="G24" s="11">
        <f t="shared" si="1"/>
        <v>1274000</v>
      </c>
      <c r="H24" s="12">
        <f t="shared" si="2"/>
        <v>1666000</v>
      </c>
      <c r="I24" s="13">
        <f t="shared" si="3"/>
        <v>40714.285714285979</v>
      </c>
      <c r="J24" s="13">
        <f t="shared" si="4"/>
        <v>40000.000000000262</v>
      </c>
      <c r="K24" s="13">
        <f t="shared" si="5"/>
        <v>39285.714285714545</v>
      </c>
      <c r="L24" s="14">
        <f t="shared" si="6"/>
        <v>20714.285714285852</v>
      </c>
      <c r="M24" s="14">
        <f t="shared" si="7"/>
        <v>27857.142857143044</v>
      </c>
      <c r="N24" s="11">
        <f t="shared" si="8"/>
        <v>35000.000000000233</v>
      </c>
      <c r="O24" s="9">
        <f t="shared" si="9"/>
        <v>-412000.00000000006</v>
      </c>
      <c r="P24" s="9">
        <f t="shared" si="10"/>
        <v>-404142.85714285728</v>
      </c>
      <c r="Q24" s="9">
        <f t="shared" si="11"/>
        <v>-396285.71428571432</v>
      </c>
      <c r="R24" s="9">
        <f t="shared" si="12"/>
        <v>-452714.28571428609</v>
      </c>
      <c r="S24" s="9">
        <f t="shared" si="13"/>
        <v>-444857.14285714325</v>
      </c>
      <c r="T24" s="9">
        <f t="shared" si="14"/>
        <v>-436285.71428571461</v>
      </c>
      <c r="U24" s="15">
        <v>0.5</v>
      </c>
      <c r="V24" s="15">
        <f t="shared" si="15"/>
        <v>22</v>
      </c>
      <c r="W24" s="9">
        <f t="shared" si="16"/>
        <v>-9959714.2857142948</v>
      </c>
      <c r="X24" s="9">
        <f t="shared" si="17"/>
        <v>-9786857.1428571511</v>
      </c>
      <c r="Y24" s="9">
        <f t="shared" si="18"/>
        <v>-9598285.714285722</v>
      </c>
      <c r="Z24" s="16"/>
      <c r="AA24" s="16"/>
      <c r="AB24" s="16"/>
    </row>
    <row r="25" spans="4:28" ht="21">
      <c r="D25" s="9">
        <v>52071.428571428602</v>
      </c>
      <c r="E25" s="9">
        <v>642.85714285713902</v>
      </c>
      <c r="F25" s="10">
        <f t="shared" si="0"/>
        <v>3162857.1428571446</v>
      </c>
      <c r="G25" s="11">
        <f t="shared" si="1"/>
        <v>1353857.1428571437</v>
      </c>
      <c r="H25" s="12">
        <f t="shared" si="2"/>
        <v>1770428.5714285725</v>
      </c>
      <c r="I25" s="13">
        <f t="shared" si="3"/>
        <v>36642.857142856927</v>
      </c>
      <c r="J25" s="13">
        <f t="shared" si="4"/>
        <v>35999.999999999782</v>
      </c>
      <c r="K25" s="13">
        <f t="shared" si="5"/>
        <v>35357.142857142644</v>
      </c>
      <c r="L25" s="14">
        <f t="shared" si="6"/>
        <v>18642.857142857032</v>
      </c>
      <c r="M25" s="14">
        <f t="shared" si="7"/>
        <v>25071.428571428423</v>
      </c>
      <c r="N25" s="11">
        <f t="shared" si="8"/>
        <v>31499.999999999814</v>
      </c>
      <c r="O25" s="9">
        <f t="shared" si="9"/>
        <v>-434571.42857142875</v>
      </c>
      <c r="P25" s="9">
        <f t="shared" si="10"/>
        <v>-427500.00000000023</v>
      </c>
      <c r="Q25" s="9">
        <f t="shared" si="11"/>
        <v>-420428.57142857177</v>
      </c>
      <c r="R25" s="9">
        <f t="shared" si="12"/>
        <v>-471214.28571428568</v>
      </c>
      <c r="S25" s="9">
        <f t="shared" si="13"/>
        <v>-464142.85714285716</v>
      </c>
      <c r="T25" s="9">
        <f t="shared" si="14"/>
        <v>-456428.57142857159</v>
      </c>
      <c r="U25" s="15">
        <v>0.5</v>
      </c>
      <c r="V25" s="15">
        <f t="shared" si="15"/>
        <v>22</v>
      </c>
      <c r="W25" s="9">
        <f t="shared" si="16"/>
        <v>-10366714.285714285</v>
      </c>
      <c r="X25" s="9">
        <f t="shared" si="17"/>
        <v>-10211142.857142858</v>
      </c>
      <c r="Y25" s="9">
        <f t="shared" si="18"/>
        <v>-10041428.571428575</v>
      </c>
      <c r="Z25" s="16"/>
      <c r="AA25" s="16"/>
      <c r="AB25" s="16"/>
    </row>
    <row r="26" spans="4:28" ht="21">
      <c r="D26" s="9">
        <v>55142.857142857203</v>
      </c>
      <c r="E26" s="9">
        <v>571.42857142856894</v>
      </c>
      <c r="F26" s="10">
        <f t="shared" si="0"/>
        <v>3342857.1428571464</v>
      </c>
      <c r="G26" s="11">
        <f t="shared" si="1"/>
        <v>1433714.2857142873</v>
      </c>
      <c r="H26" s="12">
        <f t="shared" si="2"/>
        <v>1874857.1428571448</v>
      </c>
      <c r="I26" s="13">
        <f t="shared" si="3"/>
        <v>32571.428571428431</v>
      </c>
      <c r="J26" s="13">
        <f t="shared" si="4"/>
        <v>31999.999999999862</v>
      </c>
      <c r="K26" s="13">
        <f t="shared" si="5"/>
        <v>31428.571428571293</v>
      </c>
      <c r="L26" s="14">
        <f t="shared" si="6"/>
        <v>16571.4285714285</v>
      </c>
      <c r="M26" s="14">
        <f t="shared" si="7"/>
        <v>22285.714285714188</v>
      </c>
      <c r="N26" s="11">
        <f t="shared" si="8"/>
        <v>27999.99999999988</v>
      </c>
      <c r="O26" s="9">
        <f t="shared" si="9"/>
        <v>-457142.85714285751</v>
      </c>
      <c r="P26" s="9">
        <f t="shared" si="10"/>
        <v>-450857.14285714331</v>
      </c>
      <c r="Q26" s="9">
        <f t="shared" si="11"/>
        <v>-444571.42857142905</v>
      </c>
      <c r="R26" s="9">
        <f t="shared" si="12"/>
        <v>-489714.28571428597</v>
      </c>
      <c r="S26" s="9">
        <f t="shared" si="13"/>
        <v>-483428.57142857177</v>
      </c>
      <c r="T26" s="9">
        <f t="shared" si="14"/>
        <v>-476571.42857142893</v>
      </c>
      <c r="U26" s="15">
        <v>0.5</v>
      </c>
      <c r="V26" s="15">
        <f t="shared" si="15"/>
        <v>22</v>
      </c>
      <c r="W26" s="9">
        <f t="shared" si="16"/>
        <v>-10773714.285714291</v>
      </c>
      <c r="X26" s="9">
        <f t="shared" si="17"/>
        <v>-10635428.571428578</v>
      </c>
      <c r="Y26" s="9">
        <f t="shared" si="18"/>
        <v>-10484571.428571437</v>
      </c>
      <c r="Z26" s="16"/>
      <c r="AA26" s="16"/>
      <c r="AB26" s="16"/>
    </row>
    <row r="27" spans="4:28" ht="21">
      <c r="D27" s="9">
        <v>58214.285714285703</v>
      </c>
      <c r="E27" s="9">
        <v>499.99999999999898</v>
      </c>
      <c r="F27" s="10">
        <f t="shared" si="0"/>
        <v>3522857.1428571423</v>
      </c>
      <c r="G27" s="11">
        <f t="shared" si="1"/>
        <v>1513571.4285714282</v>
      </c>
      <c r="H27" s="12">
        <f t="shared" si="2"/>
        <v>1979285.7142857139</v>
      </c>
      <c r="I27" s="13">
        <f t="shared" si="3"/>
        <v>28499.999999999942</v>
      </c>
      <c r="J27" s="13">
        <f t="shared" si="4"/>
        <v>27999.999999999942</v>
      </c>
      <c r="K27" s="13">
        <f t="shared" si="5"/>
        <v>27499.999999999945</v>
      </c>
      <c r="L27" s="14">
        <f t="shared" si="6"/>
        <v>14499.999999999971</v>
      </c>
      <c r="M27" s="14">
        <f t="shared" si="7"/>
        <v>19499.99999999996</v>
      </c>
      <c r="N27" s="11">
        <f t="shared" si="8"/>
        <v>24499.999999999949</v>
      </c>
      <c r="O27" s="9">
        <f t="shared" si="9"/>
        <v>-479714.28571428562</v>
      </c>
      <c r="P27" s="9">
        <f t="shared" si="10"/>
        <v>-474214.28571428562</v>
      </c>
      <c r="Q27" s="9">
        <f t="shared" si="11"/>
        <v>-468714.28571428562</v>
      </c>
      <c r="R27" s="9">
        <f t="shared" si="12"/>
        <v>-508214.28571428556</v>
      </c>
      <c r="S27" s="9">
        <f t="shared" si="13"/>
        <v>-502714.28571428556</v>
      </c>
      <c r="T27" s="9">
        <f t="shared" si="14"/>
        <v>-496714.28571428556</v>
      </c>
      <c r="U27" s="15">
        <v>0.5</v>
      </c>
      <c r="V27" s="15">
        <f t="shared" si="15"/>
        <v>22</v>
      </c>
      <c r="W27" s="9">
        <f t="shared" si="16"/>
        <v>-11180714.285714282</v>
      </c>
      <c r="X27" s="9">
        <f t="shared" si="17"/>
        <v>-11059714.285714282</v>
      </c>
      <c r="Y27" s="9">
        <f t="shared" si="18"/>
        <v>-10927714.285714282</v>
      </c>
      <c r="Z27" s="16"/>
      <c r="AA27" s="16"/>
      <c r="AB27" s="16"/>
    </row>
    <row r="28" spans="4:28" ht="21">
      <c r="D28" s="9">
        <v>61285.714285714297</v>
      </c>
      <c r="E28" s="9">
        <v>428.57142857142901</v>
      </c>
      <c r="F28" s="10">
        <f t="shared" si="0"/>
        <v>3702857.1428571437</v>
      </c>
      <c r="G28" s="11">
        <f t="shared" si="1"/>
        <v>1593428.5714285718</v>
      </c>
      <c r="H28" s="12">
        <f t="shared" si="2"/>
        <v>2083714.2857142861</v>
      </c>
      <c r="I28" s="13">
        <f t="shared" si="3"/>
        <v>24428.571428571453</v>
      </c>
      <c r="J28" s="13">
        <f t="shared" si="4"/>
        <v>24000.000000000025</v>
      </c>
      <c r="K28" s="13">
        <f t="shared" si="5"/>
        <v>23571.428571428594</v>
      </c>
      <c r="L28" s="14">
        <f t="shared" si="6"/>
        <v>12428.57142857144</v>
      </c>
      <c r="M28" s="14">
        <f t="shared" si="7"/>
        <v>16714.285714285732</v>
      </c>
      <c r="N28" s="11">
        <f t="shared" si="8"/>
        <v>21000.000000000022</v>
      </c>
      <c r="O28" s="9">
        <f t="shared" si="9"/>
        <v>-502285.71428571444</v>
      </c>
      <c r="P28" s="9">
        <f t="shared" si="10"/>
        <v>-497571.42857142864</v>
      </c>
      <c r="Q28" s="9">
        <f t="shared" si="11"/>
        <v>-492857.1428571429</v>
      </c>
      <c r="R28" s="9">
        <f t="shared" si="12"/>
        <v>-526714.28571428591</v>
      </c>
      <c r="S28" s="9">
        <f t="shared" si="13"/>
        <v>-522000.00000000006</v>
      </c>
      <c r="T28" s="9">
        <f t="shared" si="14"/>
        <v>-516857.1428571429</v>
      </c>
      <c r="U28" s="15">
        <v>0.5</v>
      </c>
      <c r="V28" s="15">
        <f t="shared" si="15"/>
        <v>22</v>
      </c>
      <c r="W28" s="9">
        <f t="shared" si="16"/>
        <v>-11587714.285714291</v>
      </c>
      <c r="X28" s="9">
        <f t="shared" si="17"/>
        <v>-11484000.000000002</v>
      </c>
      <c r="Y28" s="9">
        <f t="shared" si="18"/>
        <v>-11370857.142857144</v>
      </c>
      <c r="Z28" s="16"/>
      <c r="AA28" s="16"/>
      <c r="AB28" s="16"/>
    </row>
    <row r="29" spans="4:28" ht="21">
      <c r="D29" s="9">
        <v>64357.142857142899</v>
      </c>
      <c r="E29" s="9">
        <v>357.14285714285899</v>
      </c>
      <c r="F29" s="10">
        <f t="shared" si="0"/>
        <v>3882857.1428571455</v>
      </c>
      <c r="G29" s="11">
        <f t="shared" si="1"/>
        <v>1673285.7142857155</v>
      </c>
      <c r="H29" s="12">
        <f t="shared" si="2"/>
        <v>2188142.8571428587</v>
      </c>
      <c r="I29" s="13">
        <f t="shared" si="3"/>
        <v>20357.142857142961</v>
      </c>
      <c r="J29" s="13">
        <f t="shared" si="4"/>
        <v>20000.000000000102</v>
      </c>
      <c r="K29" s="13">
        <f t="shared" si="5"/>
        <v>19642.857142857243</v>
      </c>
      <c r="L29" s="14">
        <f t="shared" si="6"/>
        <v>10357.142857142911</v>
      </c>
      <c r="M29" s="14">
        <f t="shared" si="7"/>
        <v>13928.5714285715</v>
      </c>
      <c r="N29" s="11">
        <f t="shared" si="8"/>
        <v>17500.000000000091</v>
      </c>
      <c r="O29" s="9">
        <f t="shared" si="9"/>
        <v>-524857.14285714319</v>
      </c>
      <c r="P29" s="9">
        <f t="shared" si="10"/>
        <v>-520928.57142857171</v>
      </c>
      <c r="Q29" s="9">
        <f t="shared" si="11"/>
        <v>-517000.00000000041</v>
      </c>
      <c r="R29" s="9">
        <f t="shared" si="12"/>
        <v>-545214.28571428615</v>
      </c>
      <c r="S29" s="9">
        <f t="shared" si="13"/>
        <v>-541285.71428571467</v>
      </c>
      <c r="T29" s="9">
        <f t="shared" si="14"/>
        <v>-537000.00000000047</v>
      </c>
      <c r="U29" s="15">
        <v>0.5</v>
      </c>
      <c r="V29" s="15">
        <f t="shared" si="15"/>
        <v>22</v>
      </c>
      <c r="W29" s="9">
        <f t="shared" si="16"/>
        <v>-11994714.285714295</v>
      </c>
      <c r="X29" s="9">
        <f t="shared" si="17"/>
        <v>-11908285.714285722</v>
      </c>
      <c r="Y29" s="9">
        <f t="shared" si="18"/>
        <v>-11814000.000000011</v>
      </c>
      <c r="Z29" s="16"/>
      <c r="AA29" s="16"/>
      <c r="AB29" s="16"/>
    </row>
    <row r="30" spans="4:28" ht="21">
      <c r="D30" s="9">
        <v>67428.571428571406</v>
      </c>
      <c r="E30" s="9">
        <v>285.71428571428902</v>
      </c>
      <c r="F30" s="10">
        <f t="shared" si="0"/>
        <v>4062857.1428571418</v>
      </c>
      <c r="G30" s="11">
        <f t="shared" si="1"/>
        <v>1753142.8571428566</v>
      </c>
      <c r="H30" s="12">
        <f t="shared" si="2"/>
        <v>2292571.4285714277</v>
      </c>
      <c r="I30" s="13">
        <f t="shared" si="3"/>
        <v>16285.714285714474</v>
      </c>
      <c r="J30" s="13">
        <f t="shared" si="4"/>
        <v>16000.000000000186</v>
      </c>
      <c r="K30" s="13">
        <f t="shared" si="5"/>
        <v>15714.285714285896</v>
      </c>
      <c r="L30" s="14">
        <f t="shared" si="6"/>
        <v>8285.7142857143808</v>
      </c>
      <c r="M30" s="14">
        <f t="shared" si="7"/>
        <v>11142.85714285727</v>
      </c>
      <c r="N30" s="11">
        <f t="shared" si="8"/>
        <v>14000.000000000162</v>
      </c>
      <c r="O30" s="9">
        <f t="shared" si="9"/>
        <v>-547428.57142857125</v>
      </c>
      <c r="P30" s="9">
        <f t="shared" si="10"/>
        <v>-544285.71428571409</v>
      </c>
      <c r="Q30" s="9">
        <f t="shared" si="11"/>
        <v>-541142.85714285681</v>
      </c>
      <c r="R30" s="9">
        <f t="shared" si="12"/>
        <v>-563714.2857142858</v>
      </c>
      <c r="S30" s="9">
        <f t="shared" si="13"/>
        <v>-560571.42857142864</v>
      </c>
      <c r="T30" s="9">
        <f t="shared" si="14"/>
        <v>-557142.85714285704</v>
      </c>
      <c r="U30" s="15">
        <v>0.5</v>
      </c>
      <c r="V30" s="15">
        <f t="shared" si="15"/>
        <v>22</v>
      </c>
      <c r="W30" s="9">
        <f t="shared" si="16"/>
        <v>-12401714.285714287</v>
      </c>
      <c r="X30" s="9">
        <f t="shared" si="17"/>
        <v>-12332571.428571429</v>
      </c>
      <c r="Y30" s="9">
        <f t="shared" si="18"/>
        <v>-12257142.857142854</v>
      </c>
      <c r="Z30" s="16"/>
      <c r="AA30" s="16"/>
      <c r="AB30" s="16"/>
    </row>
    <row r="31" spans="4:28" ht="21">
      <c r="D31" s="9">
        <v>70500</v>
      </c>
      <c r="E31" s="9">
        <v>214.285714285719</v>
      </c>
      <c r="F31" s="10">
        <f t="shared" si="0"/>
        <v>4242857.1428571437</v>
      </c>
      <c r="G31" s="11">
        <f t="shared" si="1"/>
        <v>1833000</v>
      </c>
      <c r="H31" s="12">
        <f t="shared" si="2"/>
        <v>2397000</v>
      </c>
      <c r="I31" s="13">
        <f t="shared" si="3"/>
        <v>12214.285714285983</v>
      </c>
      <c r="J31" s="13">
        <f t="shared" si="4"/>
        <v>12000.000000000264</v>
      </c>
      <c r="K31" s="13">
        <f t="shared" si="5"/>
        <v>11785.714285714545</v>
      </c>
      <c r="L31" s="14">
        <f t="shared" si="6"/>
        <v>6214.2857142858502</v>
      </c>
      <c r="M31" s="14">
        <f t="shared" si="7"/>
        <v>8357.1428571430406</v>
      </c>
      <c r="N31" s="11">
        <f t="shared" si="8"/>
        <v>10500.000000000231</v>
      </c>
      <c r="O31" s="9">
        <f t="shared" si="9"/>
        <v>-570000.00000000012</v>
      </c>
      <c r="P31" s="9">
        <f t="shared" si="10"/>
        <v>-567642.85714285728</v>
      </c>
      <c r="Q31" s="9">
        <f t="shared" si="11"/>
        <v>-565285.71428571432</v>
      </c>
      <c r="R31" s="9">
        <f t="shared" si="12"/>
        <v>-582214.28571428603</v>
      </c>
      <c r="S31" s="9">
        <f t="shared" si="13"/>
        <v>-579857.14285714319</v>
      </c>
      <c r="T31" s="9">
        <f t="shared" si="14"/>
        <v>-577285.71428571455</v>
      </c>
      <c r="U31" s="15">
        <v>0.5</v>
      </c>
      <c r="V31" s="15">
        <f t="shared" si="15"/>
        <v>22</v>
      </c>
      <c r="W31" s="9">
        <f t="shared" si="16"/>
        <v>-12808714.285714293</v>
      </c>
      <c r="X31" s="9">
        <f t="shared" si="17"/>
        <v>-12756857.142857149</v>
      </c>
      <c r="Y31" s="9">
        <f t="shared" si="18"/>
        <v>-12700285.71428572</v>
      </c>
      <c r="Z31" s="16"/>
      <c r="AA31" s="16"/>
      <c r="AB31" s="16"/>
    </row>
    <row r="32" spans="4:28" ht="21">
      <c r="D32" s="9">
        <v>73571.428571428594</v>
      </c>
      <c r="E32" s="9">
        <v>142.857142857139</v>
      </c>
      <c r="F32" s="10">
        <f t="shared" si="0"/>
        <v>4422857.1428571446</v>
      </c>
      <c r="G32" s="11">
        <f t="shared" si="1"/>
        <v>1912857.1428571434</v>
      </c>
      <c r="H32" s="12">
        <f t="shared" si="2"/>
        <v>2501428.5714285723</v>
      </c>
      <c r="I32" s="13">
        <f t="shared" si="3"/>
        <v>8142.857142856923</v>
      </c>
      <c r="J32" s="13">
        <f t="shared" si="4"/>
        <v>7999.9999999997835</v>
      </c>
      <c r="K32" s="13">
        <f t="shared" si="5"/>
        <v>7857.142857142645</v>
      </c>
      <c r="L32" s="14">
        <f t="shared" si="6"/>
        <v>4142.8571428570312</v>
      </c>
      <c r="M32" s="14">
        <f t="shared" si="7"/>
        <v>5571.4285714284215</v>
      </c>
      <c r="N32" s="11">
        <f t="shared" si="8"/>
        <v>6999.9999999998108</v>
      </c>
      <c r="O32" s="9">
        <f t="shared" si="9"/>
        <v>-592571.42857142875</v>
      </c>
      <c r="P32" s="9">
        <f t="shared" si="10"/>
        <v>-591000.00000000023</v>
      </c>
      <c r="Q32" s="9">
        <f t="shared" si="11"/>
        <v>-589428.57142857171</v>
      </c>
      <c r="R32" s="9">
        <f t="shared" si="12"/>
        <v>-600714.28571428568</v>
      </c>
      <c r="S32" s="9">
        <f t="shared" si="13"/>
        <v>-599142.85714285716</v>
      </c>
      <c r="T32" s="9">
        <f t="shared" si="14"/>
        <v>-597428.57142857148</v>
      </c>
      <c r="U32" s="15">
        <v>0.5</v>
      </c>
      <c r="V32" s="15">
        <f t="shared" si="15"/>
        <v>22</v>
      </c>
      <c r="W32" s="9">
        <f t="shared" si="16"/>
        <v>-13215714.285714285</v>
      </c>
      <c r="X32" s="9">
        <f t="shared" si="17"/>
        <v>-13181142.857142858</v>
      </c>
      <c r="Y32" s="9">
        <f t="shared" si="18"/>
        <v>-13143428.571428573</v>
      </c>
      <c r="Z32" s="16"/>
      <c r="AA32" s="16"/>
      <c r="AB32" s="16"/>
    </row>
    <row r="33" spans="4:28" ht="21">
      <c r="D33" s="9">
        <v>76642.857142857203</v>
      </c>
      <c r="E33" s="9">
        <v>71.428571428568603</v>
      </c>
      <c r="F33" s="10">
        <f t="shared" si="0"/>
        <v>4602857.1428571464</v>
      </c>
      <c r="G33" s="11">
        <f t="shared" si="1"/>
        <v>1992714.2857142873</v>
      </c>
      <c r="H33" s="12">
        <f t="shared" si="2"/>
        <v>2605857.1428571451</v>
      </c>
      <c r="I33" s="13">
        <f t="shared" si="3"/>
        <v>4071.4285714284106</v>
      </c>
      <c r="J33" s="13">
        <f t="shared" si="4"/>
        <v>3999.9999999998417</v>
      </c>
      <c r="K33" s="13">
        <f t="shared" si="5"/>
        <v>3928.5714285712729</v>
      </c>
      <c r="L33" s="14">
        <f t="shared" si="6"/>
        <v>2071.4285714284897</v>
      </c>
      <c r="M33" s="14">
        <f t="shared" si="7"/>
        <v>2785.7142857141753</v>
      </c>
      <c r="N33" s="11">
        <f t="shared" si="8"/>
        <v>3499.9999999998618</v>
      </c>
      <c r="O33" s="9">
        <f t="shared" si="9"/>
        <v>-615142.85714285774</v>
      </c>
      <c r="P33" s="9">
        <f t="shared" si="10"/>
        <v>-614357.14285714354</v>
      </c>
      <c r="Q33" s="9">
        <f t="shared" si="11"/>
        <v>-613571.42857142922</v>
      </c>
      <c r="R33" s="9">
        <f t="shared" si="12"/>
        <v>-619214.28571428615</v>
      </c>
      <c r="S33" s="9">
        <f t="shared" si="13"/>
        <v>-618428.57142857194</v>
      </c>
      <c r="T33" s="9">
        <f t="shared" si="14"/>
        <v>-617571.42857142899</v>
      </c>
      <c r="U33" s="15">
        <v>0.5</v>
      </c>
      <c r="V33" s="15">
        <f t="shared" si="15"/>
        <v>22</v>
      </c>
      <c r="W33" s="9">
        <f t="shared" si="16"/>
        <v>-13622714.285714295</v>
      </c>
      <c r="X33" s="9">
        <f t="shared" si="17"/>
        <v>-13605428.571428582</v>
      </c>
      <c r="Y33" s="9">
        <f t="shared" si="18"/>
        <v>-13586571.428571438</v>
      </c>
      <c r="Z33" s="16"/>
      <c r="AA33" s="16"/>
      <c r="AB33" s="16"/>
    </row>
    <row r="34" spans="4:28" ht="21">
      <c r="D34" s="9">
        <v>79714.285714285696</v>
      </c>
      <c r="E34" s="9">
        <v>-1.3642420526593899E-12</v>
      </c>
      <c r="F34" s="10">
        <f t="shared" si="0"/>
        <v>4782857.1428571418</v>
      </c>
      <c r="G34" s="11">
        <f t="shared" si="1"/>
        <v>2072571.4285714282</v>
      </c>
      <c r="H34" s="12">
        <f t="shared" si="2"/>
        <v>2710285.7142857136</v>
      </c>
      <c r="I34" s="13">
        <f t="shared" si="3"/>
        <v>-7.7761797001585222E-11</v>
      </c>
      <c r="J34" s="13">
        <f t="shared" si="4"/>
        <v>-7.6397554948925843E-11</v>
      </c>
      <c r="K34" s="13">
        <f t="shared" si="5"/>
        <v>-7.503331289626645E-11</v>
      </c>
      <c r="L34" s="14">
        <f t="shared" si="6"/>
        <v>-3.9563019527122307E-11</v>
      </c>
      <c r="M34" s="14">
        <f t="shared" si="7"/>
        <v>-5.3205440053716205E-11</v>
      </c>
      <c r="N34" s="11">
        <f t="shared" si="8"/>
        <v>-6.6847860580310109E-11</v>
      </c>
      <c r="O34" s="9">
        <f t="shared" si="9"/>
        <v>-637714.28571428533</v>
      </c>
      <c r="P34" s="9">
        <f t="shared" si="10"/>
        <v>-637714.28571428533</v>
      </c>
      <c r="Q34" s="9">
        <f t="shared" si="11"/>
        <v>-637714.28571428533</v>
      </c>
      <c r="R34" s="9">
        <f t="shared" si="12"/>
        <v>-637714.28571428522</v>
      </c>
      <c r="S34" s="9">
        <f t="shared" si="13"/>
        <v>-637714.28571428522</v>
      </c>
      <c r="T34" s="9">
        <f t="shared" si="14"/>
        <v>-637714.28571428522</v>
      </c>
      <c r="U34" s="15">
        <v>0.5</v>
      </c>
      <c r="V34" s="15">
        <f t="shared" si="15"/>
        <v>22</v>
      </c>
      <c r="W34" s="9">
        <f t="shared" si="16"/>
        <v>-14029714.285714274</v>
      </c>
      <c r="X34" s="9">
        <f t="shared" si="17"/>
        <v>-14029714.285714274</v>
      </c>
      <c r="Y34" s="9">
        <f t="shared" si="18"/>
        <v>-14029714.285714274</v>
      </c>
      <c r="Z34" s="16"/>
      <c r="AA34" s="16"/>
      <c r="AB34" s="16"/>
    </row>
    <row r="35" spans="4:28" ht="21">
      <c r="D35" s="9">
        <v>82785.714285714304</v>
      </c>
      <c r="E35" s="9">
        <v>-71.428571428571303</v>
      </c>
      <c r="F35" s="10">
        <f t="shared" si="0"/>
        <v>4962857.1428571446</v>
      </c>
      <c r="G35" s="11">
        <f t="shared" si="1"/>
        <v>2152428.5714285718</v>
      </c>
      <c r="H35" s="12">
        <f t="shared" si="2"/>
        <v>2814714.2857142864</v>
      </c>
      <c r="I35" s="13">
        <f t="shared" si="3"/>
        <v>-4071.4285714285643</v>
      </c>
      <c r="J35" s="13">
        <f t="shared" si="4"/>
        <v>-3999.9999999999927</v>
      </c>
      <c r="K35" s="13">
        <f t="shared" si="5"/>
        <v>-3928.5714285714216</v>
      </c>
      <c r="L35" s="14">
        <f t="shared" si="6"/>
        <v>-2071.4285714285679</v>
      </c>
      <c r="M35" s="14">
        <f t="shared" si="7"/>
        <v>-2785.7142857142812</v>
      </c>
      <c r="N35" s="11">
        <f t="shared" si="8"/>
        <v>-3499.9999999999941</v>
      </c>
      <c r="O35" s="9">
        <f t="shared" si="9"/>
        <v>-660285.71428571467</v>
      </c>
      <c r="P35" s="9">
        <f t="shared" si="10"/>
        <v>-661071.42857142864</v>
      </c>
      <c r="Q35" s="9">
        <f t="shared" si="11"/>
        <v>-661857.14285714307</v>
      </c>
      <c r="R35" s="9">
        <f t="shared" si="12"/>
        <v>-656214.28571428615</v>
      </c>
      <c r="S35" s="9">
        <f t="shared" si="13"/>
        <v>-657000.00000000012</v>
      </c>
      <c r="T35" s="9">
        <f t="shared" si="14"/>
        <v>-657857.14285714307</v>
      </c>
      <c r="U35" s="15">
        <v>0.5</v>
      </c>
      <c r="V35" s="15">
        <f t="shared" si="15"/>
        <v>22</v>
      </c>
      <c r="W35" s="9">
        <f t="shared" si="16"/>
        <v>-14436714.285714295</v>
      </c>
      <c r="X35" s="9">
        <f t="shared" si="17"/>
        <v>-14454000.000000002</v>
      </c>
      <c r="Y35" s="9">
        <f t="shared" si="18"/>
        <v>-14472857.142857147</v>
      </c>
      <c r="Z35" s="16"/>
      <c r="AA35" s="16"/>
      <c r="AB35" s="16"/>
    </row>
    <row r="36" spans="4:28" ht="21">
      <c r="D36" s="9">
        <v>85857.142857142899</v>
      </c>
      <c r="E36" s="9">
        <v>-142.85714285714201</v>
      </c>
      <c r="F36" s="10">
        <f t="shared" si="0"/>
        <v>5142857.1428571455</v>
      </c>
      <c r="G36" s="11">
        <f t="shared" si="1"/>
        <v>2232285.7142857155</v>
      </c>
      <c r="H36" s="12">
        <f t="shared" si="2"/>
        <v>2919142.8571428587</v>
      </c>
      <c r="I36" s="13">
        <f t="shared" si="3"/>
        <v>-8142.8571428570949</v>
      </c>
      <c r="J36" s="13">
        <f t="shared" si="4"/>
        <v>-7999.9999999999527</v>
      </c>
      <c r="K36" s="13">
        <f t="shared" si="5"/>
        <v>-7857.1428571428105</v>
      </c>
      <c r="L36" s="14">
        <f t="shared" si="6"/>
        <v>-4142.8571428571177</v>
      </c>
      <c r="M36" s="14">
        <f t="shared" si="7"/>
        <v>-5571.4285714285379</v>
      </c>
      <c r="N36" s="11">
        <f t="shared" si="8"/>
        <v>-6999.9999999999582</v>
      </c>
      <c r="O36" s="9">
        <f t="shared" si="9"/>
        <v>-682857.14285714342</v>
      </c>
      <c r="P36" s="9">
        <f t="shared" si="10"/>
        <v>-684428.57142857183</v>
      </c>
      <c r="Q36" s="9">
        <f t="shared" si="11"/>
        <v>-686000.00000000035</v>
      </c>
      <c r="R36" s="9">
        <f t="shared" si="12"/>
        <v>-674714.28571428626</v>
      </c>
      <c r="S36" s="9">
        <f t="shared" si="13"/>
        <v>-676285.71428571467</v>
      </c>
      <c r="T36" s="9">
        <f t="shared" si="14"/>
        <v>-678000.00000000035</v>
      </c>
      <c r="U36" s="15">
        <v>0.5</v>
      </c>
      <c r="V36" s="15">
        <f t="shared" si="15"/>
        <v>22</v>
      </c>
      <c r="W36" s="9">
        <f t="shared" si="16"/>
        <v>-14843714.285714298</v>
      </c>
      <c r="X36" s="9">
        <f t="shared" si="17"/>
        <v>-14878285.714285722</v>
      </c>
      <c r="Y36" s="9">
        <f t="shared" si="18"/>
        <v>-14916000.000000007</v>
      </c>
      <c r="Z36" s="16"/>
      <c r="AA36" s="16"/>
      <c r="AB36" s="16"/>
    </row>
    <row r="37" spans="4:28" ht="21">
      <c r="D37" s="9">
        <v>88928.571428571406</v>
      </c>
      <c r="E37" s="9">
        <v>-214.28571428571101</v>
      </c>
      <c r="F37" s="10">
        <f t="shared" si="0"/>
        <v>5322857.1428571418</v>
      </c>
      <c r="G37" s="11">
        <f t="shared" si="1"/>
        <v>2312142.8571428563</v>
      </c>
      <c r="H37" s="12">
        <f t="shared" si="2"/>
        <v>3023571.4285714277</v>
      </c>
      <c r="I37" s="13">
        <f t="shared" si="3"/>
        <v>-12214.285714285528</v>
      </c>
      <c r="J37" s="13">
        <f t="shared" si="4"/>
        <v>-11999.999999999816</v>
      </c>
      <c r="K37" s="13">
        <f t="shared" si="5"/>
        <v>-11785.714285714106</v>
      </c>
      <c r="L37" s="14">
        <f t="shared" si="6"/>
        <v>-6214.2857142856192</v>
      </c>
      <c r="M37" s="14">
        <f t="shared" si="7"/>
        <v>-8357.1428571427296</v>
      </c>
      <c r="N37" s="11">
        <f t="shared" si="8"/>
        <v>-10499.99999999984</v>
      </c>
      <c r="O37" s="9">
        <f t="shared" si="9"/>
        <v>-705428.57142857125</v>
      </c>
      <c r="P37" s="9">
        <f t="shared" si="10"/>
        <v>-707785.71428571432</v>
      </c>
      <c r="Q37" s="9">
        <f t="shared" si="11"/>
        <v>-710142.85714285728</v>
      </c>
      <c r="R37" s="9">
        <f t="shared" si="12"/>
        <v>-693214.2857142858</v>
      </c>
      <c r="S37" s="9">
        <f t="shared" si="13"/>
        <v>-695571.42857142887</v>
      </c>
      <c r="T37" s="9">
        <f t="shared" si="14"/>
        <v>-698142.85714285751</v>
      </c>
      <c r="U37" s="15">
        <v>0.5</v>
      </c>
      <c r="V37" s="15">
        <f t="shared" si="15"/>
        <v>22</v>
      </c>
      <c r="W37" s="9">
        <f t="shared" si="16"/>
        <v>-15250714.285714287</v>
      </c>
      <c r="X37" s="9">
        <f t="shared" si="17"/>
        <v>-15302571.428571435</v>
      </c>
      <c r="Y37" s="9">
        <f t="shared" si="18"/>
        <v>-15359142.857142866</v>
      </c>
      <c r="Z37" s="16"/>
      <c r="AA37" s="16"/>
      <c r="AB37" s="16"/>
    </row>
    <row r="38" spans="4:28" ht="21">
      <c r="D38" s="9">
        <v>92000</v>
      </c>
      <c r="E38" s="9">
        <v>-285.714285714281</v>
      </c>
      <c r="F38" s="10">
        <f t="shared" si="0"/>
        <v>5502857.1428571437</v>
      </c>
      <c r="G38" s="11">
        <f t="shared" si="1"/>
        <v>2392000</v>
      </c>
      <c r="H38" s="12">
        <f t="shared" si="2"/>
        <v>3128000</v>
      </c>
      <c r="I38" s="13">
        <f t="shared" si="3"/>
        <v>-16285.714285714017</v>
      </c>
      <c r="J38" s="13">
        <f t="shared" si="4"/>
        <v>-15999.999999999736</v>
      </c>
      <c r="K38" s="13">
        <f t="shared" si="5"/>
        <v>-15714.285714285455</v>
      </c>
      <c r="L38" s="14">
        <f t="shared" si="6"/>
        <v>-8285.7142857141498</v>
      </c>
      <c r="M38" s="14">
        <f t="shared" si="7"/>
        <v>-11142.857142856959</v>
      </c>
      <c r="N38" s="11">
        <f t="shared" si="8"/>
        <v>-13999.999999999769</v>
      </c>
      <c r="O38" s="9">
        <f t="shared" si="9"/>
        <v>-728000.00000000012</v>
      </c>
      <c r="P38" s="9">
        <f t="shared" si="10"/>
        <v>-731142.85714285704</v>
      </c>
      <c r="Q38" s="9">
        <f t="shared" si="11"/>
        <v>-734285.71428571455</v>
      </c>
      <c r="R38" s="9">
        <f t="shared" si="12"/>
        <v>-711714.28571428603</v>
      </c>
      <c r="S38" s="9">
        <f t="shared" si="13"/>
        <v>-714857.14285714296</v>
      </c>
      <c r="T38" s="9">
        <f t="shared" si="14"/>
        <v>-718285.71428571478</v>
      </c>
      <c r="U38" s="15">
        <v>0.5</v>
      </c>
      <c r="V38" s="15">
        <f t="shared" si="15"/>
        <v>22</v>
      </c>
      <c r="W38" s="9">
        <f t="shared" si="16"/>
        <v>-15657714.285714293</v>
      </c>
      <c r="X38" s="9">
        <f t="shared" si="17"/>
        <v>-15726857.142857146</v>
      </c>
      <c r="Y38" s="9">
        <f t="shared" si="18"/>
        <v>-15802285.714285726</v>
      </c>
      <c r="Z38" s="16"/>
      <c r="AA38" s="16"/>
      <c r="AB38" s="16"/>
    </row>
    <row r="39" spans="4:28" ht="21">
      <c r="D39" s="9">
        <v>95071.428571428594</v>
      </c>
      <c r="E39" s="9">
        <v>-357.14285714286098</v>
      </c>
      <c r="F39" s="10">
        <f t="shared" si="0"/>
        <v>5682857.1428571446</v>
      </c>
      <c r="G39" s="11">
        <f t="shared" si="1"/>
        <v>2471857.1428571437</v>
      </c>
      <c r="H39" s="12">
        <f t="shared" si="2"/>
        <v>3232428.5714285723</v>
      </c>
      <c r="I39" s="13">
        <f t="shared" si="3"/>
        <v>-20357.142857143077</v>
      </c>
      <c r="J39" s="13">
        <f t="shared" si="4"/>
        <v>-20000.000000000215</v>
      </c>
      <c r="K39" s="13">
        <f t="shared" si="5"/>
        <v>-19642.857142857352</v>
      </c>
      <c r="L39" s="14">
        <f t="shared" si="6"/>
        <v>-10357.14285714297</v>
      </c>
      <c r="M39" s="14">
        <f t="shared" si="7"/>
        <v>-13928.571428571579</v>
      </c>
      <c r="N39" s="11">
        <f t="shared" si="8"/>
        <v>-17500.000000000186</v>
      </c>
      <c r="O39" s="9">
        <f t="shared" si="9"/>
        <v>-750571.42857142875</v>
      </c>
      <c r="P39" s="9">
        <f t="shared" si="10"/>
        <v>-754499.99999999977</v>
      </c>
      <c r="Q39" s="9">
        <f t="shared" si="11"/>
        <v>-758428.57142857125</v>
      </c>
      <c r="R39" s="9">
        <f t="shared" si="12"/>
        <v>-730214.28571428568</v>
      </c>
      <c r="S39" s="9">
        <f t="shared" si="13"/>
        <v>-734142.85714285669</v>
      </c>
      <c r="T39" s="9">
        <f t="shared" si="14"/>
        <v>-738428.57142857101</v>
      </c>
      <c r="U39" s="15">
        <v>0.5</v>
      </c>
      <c r="V39" s="15">
        <f t="shared" si="15"/>
        <v>22</v>
      </c>
      <c r="W39" s="9">
        <f t="shared" si="16"/>
        <v>-16064714.285714285</v>
      </c>
      <c r="X39" s="9">
        <f t="shared" si="17"/>
        <v>-16151142.857142847</v>
      </c>
      <c r="Y39" s="9">
        <f t="shared" si="18"/>
        <v>-16245428.571428562</v>
      </c>
      <c r="Z39" s="16"/>
      <c r="AA39" s="16"/>
      <c r="AB39" s="16"/>
    </row>
    <row r="40" spans="4:28" ht="21">
      <c r="D40" s="9">
        <v>98142.857142857305</v>
      </c>
      <c r="E40" s="9">
        <v>-428.571428571431</v>
      </c>
      <c r="F40" s="10">
        <f t="shared" si="0"/>
        <v>5862857.142857152</v>
      </c>
      <c r="G40" s="11">
        <f t="shared" si="1"/>
        <v>2551714.2857142901</v>
      </c>
      <c r="H40" s="12">
        <f t="shared" si="2"/>
        <v>3336857.1428571483</v>
      </c>
      <c r="I40" s="13">
        <f t="shared" si="3"/>
        <v>-24428.571428571566</v>
      </c>
      <c r="J40" s="13">
        <f t="shared" si="4"/>
        <v>-24000.000000000135</v>
      </c>
      <c r="K40" s="13">
        <f t="shared" si="5"/>
        <v>-23571.428571428703</v>
      </c>
      <c r="L40" s="14">
        <f t="shared" si="6"/>
        <v>-12428.571428571498</v>
      </c>
      <c r="M40" s="14">
        <f t="shared" si="7"/>
        <v>-16714.285714285808</v>
      </c>
      <c r="N40" s="11">
        <f t="shared" si="8"/>
        <v>-21000.00000000012</v>
      </c>
      <c r="O40" s="9">
        <f t="shared" si="9"/>
        <v>-773142.85714285797</v>
      </c>
      <c r="P40" s="9">
        <f t="shared" si="10"/>
        <v>-777857.142857144</v>
      </c>
      <c r="Q40" s="9">
        <f t="shared" si="11"/>
        <v>-782571.42857142945</v>
      </c>
      <c r="R40" s="9">
        <f t="shared" si="12"/>
        <v>-748714.28571428638</v>
      </c>
      <c r="S40" s="9">
        <f t="shared" si="13"/>
        <v>-753428.57142857241</v>
      </c>
      <c r="T40" s="9">
        <f t="shared" si="14"/>
        <v>-758571.42857142922</v>
      </c>
      <c r="U40" s="15">
        <v>0.5</v>
      </c>
      <c r="V40" s="15">
        <f t="shared" si="15"/>
        <v>22</v>
      </c>
      <c r="W40" s="9">
        <f t="shared" si="16"/>
        <v>-16471714.2857143</v>
      </c>
      <c r="X40" s="9">
        <f t="shared" si="17"/>
        <v>-16575428.571428593</v>
      </c>
      <c r="Y40" s="9">
        <f t="shared" si="18"/>
        <v>-16688571.428571442</v>
      </c>
      <c r="Z40" s="16"/>
      <c r="AA40" s="16"/>
      <c r="AB40" s="16"/>
    </row>
    <row r="41" spans="4:28" ht="21">
      <c r="D41" s="9">
        <v>101214.285714285</v>
      </c>
      <c r="E41" s="9">
        <v>-500.00000000000102</v>
      </c>
      <c r="F41" s="10">
        <f t="shared" si="0"/>
        <v>6042857.1428570999</v>
      </c>
      <c r="G41" s="11">
        <f t="shared" si="1"/>
        <v>2631571.42857141</v>
      </c>
      <c r="H41" s="12">
        <f t="shared" si="2"/>
        <v>3441285.7142856899</v>
      </c>
      <c r="I41" s="13">
        <f t="shared" si="3"/>
        <v>-28500.000000000058</v>
      </c>
      <c r="J41" s="13">
        <f t="shared" si="4"/>
        <v>-28000.000000000058</v>
      </c>
      <c r="K41" s="13">
        <f t="shared" si="5"/>
        <v>-27500.000000000055</v>
      </c>
      <c r="L41" s="14">
        <f t="shared" si="6"/>
        <v>-14500.000000000029</v>
      </c>
      <c r="M41" s="14">
        <f t="shared" si="7"/>
        <v>-19500.00000000004</v>
      </c>
      <c r="N41" s="11">
        <f t="shared" si="8"/>
        <v>-24500.000000000051</v>
      </c>
      <c r="O41" s="9">
        <f t="shared" si="9"/>
        <v>-795714.28571427986</v>
      </c>
      <c r="P41" s="9">
        <f t="shared" si="10"/>
        <v>-801214.28571427986</v>
      </c>
      <c r="Q41" s="9">
        <f t="shared" si="11"/>
        <v>-806714.28571427986</v>
      </c>
      <c r="R41" s="9">
        <f t="shared" si="12"/>
        <v>-767214.28571427986</v>
      </c>
      <c r="S41" s="9">
        <f t="shared" si="13"/>
        <v>-772714.28571427986</v>
      </c>
      <c r="T41" s="9">
        <f t="shared" si="14"/>
        <v>-778714.28571427986</v>
      </c>
      <c r="U41" s="15">
        <v>0.5</v>
      </c>
      <c r="V41" s="15">
        <f t="shared" si="15"/>
        <v>22</v>
      </c>
      <c r="W41" s="9">
        <f t="shared" si="16"/>
        <v>-16878714.285714157</v>
      </c>
      <c r="X41" s="9">
        <f t="shared" si="17"/>
        <v>-16999714.285714157</v>
      </c>
      <c r="Y41" s="9">
        <f t="shared" si="18"/>
        <v>-17131714.285714157</v>
      </c>
      <c r="Z41" s="16"/>
      <c r="AA41" s="16"/>
      <c r="AB41" s="16"/>
    </row>
    <row r="44" spans="4:28">
      <c r="J44" s="1" t="s">
        <v>32</v>
      </c>
    </row>
    <row r="45" spans="4:28">
      <c r="D45" s="18">
        <v>2000</v>
      </c>
      <c r="E45" s="19">
        <v>1.1000000000000001</v>
      </c>
      <c r="F45" s="18">
        <f t="shared" ref="F45:F76" si="19">D45*E45</f>
        <v>2200</v>
      </c>
      <c r="G45" s="18">
        <f t="shared" ref="G45:G76" si="20">F45-D45</f>
        <v>200</v>
      </c>
      <c r="H45" s="18">
        <v>60</v>
      </c>
      <c r="I45" s="18">
        <f t="shared" ref="I45:I76" si="21">G45*H45</f>
        <v>12000</v>
      </c>
      <c r="J45" s="18">
        <f t="shared" ref="J45:J76" si="22">5*D45</f>
        <v>10000</v>
      </c>
      <c r="K45" s="20"/>
      <c r="L45" s="20"/>
      <c r="M45" s="21">
        <v>45283</v>
      </c>
      <c r="N45" s="22">
        <v>0.65252314814814805</v>
      </c>
      <c r="O45" s="1">
        <v>148.1</v>
      </c>
    </row>
    <row r="46" spans="4:28">
      <c r="D46" s="18">
        <v>4000</v>
      </c>
      <c r="E46" s="19">
        <v>1.1000000000000001</v>
      </c>
      <c r="F46" s="18">
        <f t="shared" si="19"/>
        <v>4400</v>
      </c>
      <c r="G46" s="18">
        <f t="shared" si="20"/>
        <v>400</v>
      </c>
      <c r="H46" s="18">
        <v>60</v>
      </c>
      <c r="I46" s="18">
        <f t="shared" si="21"/>
        <v>24000</v>
      </c>
      <c r="J46" s="18">
        <f t="shared" si="22"/>
        <v>20000</v>
      </c>
      <c r="K46" s="20"/>
      <c r="L46" s="20"/>
      <c r="M46" s="23"/>
      <c r="N46" s="22">
        <v>0.68265046296296295</v>
      </c>
      <c r="O46" s="1">
        <v>114.87</v>
      </c>
    </row>
    <row r="47" spans="4:28">
      <c r="D47" s="18">
        <v>6000</v>
      </c>
      <c r="E47" s="19">
        <v>1.1000000000000001</v>
      </c>
      <c r="F47" s="18">
        <f t="shared" si="19"/>
        <v>6600.0000000000009</v>
      </c>
      <c r="G47" s="18">
        <f t="shared" si="20"/>
        <v>600.00000000000091</v>
      </c>
      <c r="H47" s="18">
        <v>60</v>
      </c>
      <c r="I47" s="18">
        <f t="shared" si="21"/>
        <v>36000.000000000058</v>
      </c>
      <c r="J47" s="18">
        <f t="shared" si="22"/>
        <v>30000</v>
      </c>
      <c r="K47" s="20"/>
      <c r="L47" s="20"/>
    </row>
    <row r="48" spans="4:28">
      <c r="D48" s="18">
        <v>8000</v>
      </c>
      <c r="E48" s="19">
        <v>1.1000000000000001</v>
      </c>
      <c r="F48" s="18">
        <f t="shared" si="19"/>
        <v>8800</v>
      </c>
      <c r="G48" s="18">
        <f t="shared" si="20"/>
        <v>800</v>
      </c>
      <c r="H48" s="18">
        <v>60</v>
      </c>
      <c r="I48" s="18">
        <f t="shared" si="21"/>
        <v>48000</v>
      </c>
      <c r="J48" s="18">
        <f t="shared" si="22"/>
        <v>40000</v>
      </c>
      <c r="K48" s="20"/>
      <c r="L48" s="20"/>
    </row>
    <row r="49" spans="4:12">
      <c r="D49" s="18">
        <v>10000</v>
      </c>
      <c r="E49" s="19">
        <v>1.1000000000000001</v>
      </c>
      <c r="F49" s="18">
        <f t="shared" si="19"/>
        <v>11000</v>
      </c>
      <c r="G49" s="18">
        <f t="shared" si="20"/>
        <v>1000</v>
      </c>
      <c r="H49" s="18">
        <v>60</v>
      </c>
      <c r="I49" s="18">
        <f t="shared" si="21"/>
        <v>60000</v>
      </c>
      <c r="J49" s="18">
        <f t="shared" si="22"/>
        <v>50000</v>
      </c>
      <c r="K49" s="20"/>
      <c r="L49" s="20"/>
    </row>
    <row r="50" spans="4:12">
      <c r="D50" s="18">
        <v>12000</v>
      </c>
      <c r="E50" s="19">
        <v>1.1000000000000001</v>
      </c>
      <c r="F50" s="18">
        <f t="shared" si="19"/>
        <v>13200.000000000002</v>
      </c>
      <c r="G50" s="18">
        <f t="shared" si="20"/>
        <v>1200.0000000000018</v>
      </c>
      <c r="H50" s="18">
        <v>60</v>
      </c>
      <c r="I50" s="18">
        <f t="shared" si="21"/>
        <v>72000.000000000116</v>
      </c>
      <c r="J50" s="18">
        <f t="shared" si="22"/>
        <v>60000</v>
      </c>
      <c r="K50" s="20"/>
      <c r="L50" s="20"/>
    </row>
    <row r="51" spans="4:12">
      <c r="D51" s="18">
        <v>14000</v>
      </c>
      <c r="E51" s="19">
        <v>1.1000000000000001</v>
      </c>
      <c r="F51" s="18">
        <f t="shared" si="19"/>
        <v>15400.000000000002</v>
      </c>
      <c r="G51" s="18">
        <f t="shared" si="20"/>
        <v>1400.0000000000018</v>
      </c>
      <c r="H51" s="18">
        <v>60</v>
      </c>
      <c r="I51" s="18">
        <f t="shared" si="21"/>
        <v>84000.000000000116</v>
      </c>
      <c r="J51" s="18">
        <f t="shared" si="22"/>
        <v>70000</v>
      </c>
      <c r="K51" s="20"/>
      <c r="L51" s="20"/>
    </row>
    <row r="52" spans="4:12">
      <c r="D52" s="18">
        <v>16000</v>
      </c>
      <c r="E52" s="19">
        <v>1.1000000000000001</v>
      </c>
      <c r="F52" s="18">
        <f t="shared" si="19"/>
        <v>17600</v>
      </c>
      <c r="G52" s="18">
        <f t="shared" si="20"/>
        <v>1600</v>
      </c>
      <c r="H52" s="18">
        <v>60</v>
      </c>
      <c r="I52" s="18">
        <f t="shared" si="21"/>
        <v>96000</v>
      </c>
      <c r="J52" s="18">
        <f t="shared" si="22"/>
        <v>80000</v>
      </c>
      <c r="K52" s="20"/>
      <c r="L52" s="20"/>
    </row>
    <row r="53" spans="4:12">
      <c r="D53" s="18">
        <v>18000</v>
      </c>
      <c r="E53" s="19">
        <v>1.1000000000000001</v>
      </c>
      <c r="F53" s="18">
        <f t="shared" si="19"/>
        <v>19800</v>
      </c>
      <c r="G53" s="18">
        <f t="shared" si="20"/>
        <v>1800</v>
      </c>
      <c r="H53" s="18">
        <v>60</v>
      </c>
      <c r="I53" s="18">
        <f t="shared" si="21"/>
        <v>108000</v>
      </c>
      <c r="J53" s="18">
        <f t="shared" si="22"/>
        <v>90000</v>
      </c>
      <c r="K53" s="20"/>
      <c r="L53" s="20"/>
    </row>
    <row r="54" spans="4:12">
      <c r="D54" s="18">
        <v>20000</v>
      </c>
      <c r="E54" s="19">
        <v>1.1000000000000001</v>
      </c>
      <c r="F54" s="18">
        <f t="shared" si="19"/>
        <v>22000</v>
      </c>
      <c r="G54" s="18">
        <f t="shared" si="20"/>
        <v>2000</v>
      </c>
      <c r="H54" s="18">
        <v>60</v>
      </c>
      <c r="I54" s="18">
        <f t="shared" si="21"/>
        <v>120000</v>
      </c>
      <c r="J54" s="18">
        <f t="shared" si="22"/>
        <v>100000</v>
      </c>
      <c r="K54" s="20"/>
      <c r="L54" s="20"/>
    </row>
    <row r="55" spans="4:12">
      <c r="D55" s="18">
        <v>22000</v>
      </c>
      <c r="E55" s="19">
        <v>1.1000000000000001</v>
      </c>
      <c r="F55" s="18">
        <f t="shared" si="19"/>
        <v>24200.000000000004</v>
      </c>
      <c r="G55" s="18">
        <f t="shared" si="20"/>
        <v>2200.0000000000036</v>
      </c>
      <c r="H55" s="18">
        <v>60</v>
      </c>
      <c r="I55" s="18">
        <f t="shared" si="21"/>
        <v>132000.00000000023</v>
      </c>
      <c r="J55" s="18">
        <f t="shared" si="22"/>
        <v>110000</v>
      </c>
      <c r="K55" s="20"/>
      <c r="L55" s="20"/>
    </row>
    <row r="56" spans="4:12">
      <c r="D56" s="18">
        <v>24000</v>
      </c>
      <c r="E56" s="19">
        <v>1.1000000000000001</v>
      </c>
      <c r="F56" s="18">
        <f t="shared" si="19"/>
        <v>26400.000000000004</v>
      </c>
      <c r="G56" s="18">
        <f t="shared" si="20"/>
        <v>2400.0000000000036</v>
      </c>
      <c r="H56" s="18">
        <v>60</v>
      </c>
      <c r="I56" s="18">
        <f t="shared" si="21"/>
        <v>144000.00000000023</v>
      </c>
      <c r="J56" s="18">
        <f t="shared" si="22"/>
        <v>120000</v>
      </c>
      <c r="K56" s="20"/>
      <c r="L56" s="20"/>
    </row>
    <row r="57" spans="4:12">
      <c r="D57" s="18">
        <v>26000</v>
      </c>
      <c r="E57" s="19">
        <v>1.1000000000000001</v>
      </c>
      <c r="F57" s="18">
        <f t="shared" si="19"/>
        <v>28600.000000000004</v>
      </c>
      <c r="G57" s="18">
        <f t="shared" si="20"/>
        <v>2600.0000000000036</v>
      </c>
      <c r="H57" s="18">
        <v>60</v>
      </c>
      <c r="I57" s="18">
        <f t="shared" si="21"/>
        <v>156000.00000000023</v>
      </c>
      <c r="J57" s="18">
        <f t="shared" si="22"/>
        <v>130000</v>
      </c>
      <c r="K57" s="20"/>
      <c r="L57" s="20"/>
    </row>
    <row r="58" spans="4:12">
      <c r="D58" s="18">
        <v>28000</v>
      </c>
      <c r="E58" s="19">
        <v>1.1000000000000001</v>
      </c>
      <c r="F58" s="18">
        <f t="shared" si="19"/>
        <v>30800.000000000004</v>
      </c>
      <c r="G58" s="18">
        <f t="shared" si="20"/>
        <v>2800.0000000000036</v>
      </c>
      <c r="H58" s="18">
        <v>60</v>
      </c>
      <c r="I58" s="18">
        <f t="shared" si="21"/>
        <v>168000.00000000023</v>
      </c>
      <c r="J58" s="18">
        <f t="shared" si="22"/>
        <v>140000</v>
      </c>
      <c r="K58" s="20"/>
      <c r="L58" s="20"/>
    </row>
    <row r="59" spans="4:12">
      <c r="D59" s="18">
        <v>30000</v>
      </c>
      <c r="E59" s="19">
        <v>1.1000000000000001</v>
      </c>
      <c r="F59" s="18">
        <f t="shared" si="19"/>
        <v>33000</v>
      </c>
      <c r="G59" s="18">
        <f t="shared" si="20"/>
        <v>3000</v>
      </c>
      <c r="H59" s="18">
        <v>60</v>
      </c>
      <c r="I59" s="18">
        <f t="shared" si="21"/>
        <v>180000</v>
      </c>
      <c r="J59" s="18">
        <f t="shared" si="22"/>
        <v>150000</v>
      </c>
      <c r="K59" s="20"/>
      <c r="L59" s="20"/>
    </row>
    <row r="60" spans="4:12">
      <c r="D60" s="18">
        <v>32000</v>
      </c>
      <c r="E60" s="19">
        <v>1.1000000000000001</v>
      </c>
      <c r="F60" s="18">
        <f t="shared" si="19"/>
        <v>35200</v>
      </c>
      <c r="G60" s="18">
        <f t="shared" si="20"/>
        <v>3200</v>
      </c>
      <c r="H60" s="18">
        <v>60</v>
      </c>
      <c r="I60" s="18">
        <f t="shared" si="21"/>
        <v>192000</v>
      </c>
      <c r="J60" s="18">
        <f t="shared" si="22"/>
        <v>160000</v>
      </c>
      <c r="K60" s="20"/>
      <c r="L60" s="20"/>
    </row>
    <row r="61" spans="4:12">
      <c r="D61" s="18">
        <v>34000</v>
      </c>
      <c r="E61" s="19">
        <v>1.1000000000000001</v>
      </c>
      <c r="F61" s="18">
        <f t="shared" si="19"/>
        <v>37400</v>
      </c>
      <c r="G61" s="18">
        <f t="shared" si="20"/>
        <v>3400</v>
      </c>
      <c r="H61" s="18">
        <v>60</v>
      </c>
      <c r="I61" s="18">
        <f t="shared" si="21"/>
        <v>204000</v>
      </c>
      <c r="J61" s="18">
        <f t="shared" si="22"/>
        <v>170000</v>
      </c>
      <c r="K61" s="20"/>
      <c r="L61" s="20"/>
    </row>
    <row r="62" spans="4:12">
      <c r="D62" s="18">
        <v>36000</v>
      </c>
      <c r="E62" s="19">
        <v>1.1000000000000001</v>
      </c>
      <c r="F62" s="24">
        <f t="shared" si="19"/>
        <v>39600</v>
      </c>
      <c r="G62" s="24">
        <f t="shared" si="20"/>
        <v>3600</v>
      </c>
      <c r="H62" s="18">
        <v>60</v>
      </c>
      <c r="I62" s="18">
        <f t="shared" si="21"/>
        <v>216000</v>
      </c>
      <c r="J62" s="18">
        <f t="shared" si="22"/>
        <v>180000</v>
      </c>
      <c r="K62" s="20"/>
      <c r="L62" s="20"/>
    </row>
    <row r="63" spans="4:12">
      <c r="D63" s="18">
        <v>38000</v>
      </c>
      <c r="E63" s="19">
        <v>1.1000000000000001</v>
      </c>
      <c r="F63" s="24">
        <f t="shared" si="19"/>
        <v>41800</v>
      </c>
      <c r="G63" s="24">
        <f t="shared" si="20"/>
        <v>3800</v>
      </c>
      <c r="H63" s="18">
        <v>60</v>
      </c>
      <c r="I63" s="18">
        <f t="shared" si="21"/>
        <v>228000</v>
      </c>
      <c r="J63" s="18">
        <f t="shared" si="22"/>
        <v>190000</v>
      </c>
    </row>
    <row r="64" spans="4:12">
      <c r="D64" s="18">
        <v>40000</v>
      </c>
      <c r="E64" s="19">
        <v>1.1000000000000001</v>
      </c>
      <c r="F64" s="24">
        <f t="shared" si="19"/>
        <v>44000</v>
      </c>
      <c r="G64" s="24">
        <f t="shared" si="20"/>
        <v>4000</v>
      </c>
      <c r="H64" s="18">
        <v>60</v>
      </c>
      <c r="I64" s="18">
        <f t="shared" si="21"/>
        <v>240000</v>
      </c>
      <c r="J64" s="18">
        <f t="shared" si="22"/>
        <v>200000</v>
      </c>
    </row>
    <row r="65" spans="4:10">
      <c r="D65" s="18">
        <v>42000</v>
      </c>
      <c r="E65" s="19">
        <v>1.1000000000000001</v>
      </c>
      <c r="F65" s="24">
        <f t="shared" si="19"/>
        <v>46200.000000000007</v>
      </c>
      <c r="G65" s="24">
        <f t="shared" si="20"/>
        <v>4200.0000000000073</v>
      </c>
      <c r="H65" s="18">
        <v>60</v>
      </c>
      <c r="I65" s="18">
        <f t="shared" si="21"/>
        <v>252000.00000000044</v>
      </c>
      <c r="J65" s="18">
        <f t="shared" si="22"/>
        <v>210000</v>
      </c>
    </row>
    <row r="66" spans="4:10">
      <c r="D66" s="18">
        <v>44000</v>
      </c>
      <c r="E66" s="19">
        <v>1.1000000000000001</v>
      </c>
      <c r="F66" s="24">
        <f t="shared" si="19"/>
        <v>48400.000000000007</v>
      </c>
      <c r="G66" s="24">
        <f t="shared" si="20"/>
        <v>4400.0000000000073</v>
      </c>
      <c r="H66" s="18">
        <v>60</v>
      </c>
      <c r="I66" s="18">
        <f t="shared" si="21"/>
        <v>264000.00000000047</v>
      </c>
      <c r="J66" s="18">
        <f t="shared" si="22"/>
        <v>220000</v>
      </c>
    </row>
    <row r="67" spans="4:10">
      <c r="D67" s="18">
        <v>46000</v>
      </c>
      <c r="E67" s="19">
        <v>1.1000000000000001</v>
      </c>
      <c r="F67" s="24">
        <f t="shared" si="19"/>
        <v>50600.000000000007</v>
      </c>
      <c r="G67" s="24">
        <f t="shared" si="20"/>
        <v>4600.0000000000073</v>
      </c>
      <c r="H67" s="18">
        <v>60</v>
      </c>
      <c r="I67" s="18">
        <f t="shared" si="21"/>
        <v>276000.00000000047</v>
      </c>
      <c r="J67" s="18">
        <f t="shared" si="22"/>
        <v>230000</v>
      </c>
    </row>
    <row r="68" spans="4:10">
      <c r="D68" s="18">
        <v>48000</v>
      </c>
      <c r="E68" s="19">
        <v>1.1000000000000001</v>
      </c>
      <c r="F68" s="24">
        <f t="shared" si="19"/>
        <v>52800.000000000007</v>
      </c>
      <c r="G68" s="24">
        <f t="shared" si="20"/>
        <v>4800.0000000000073</v>
      </c>
      <c r="H68" s="18">
        <v>60</v>
      </c>
      <c r="I68" s="18">
        <f t="shared" si="21"/>
        <v>288000.00000000047</v>
      </c>
      <c r="J68" s="18">
        <f t="shared" si="22"/>
        <v>240000</v>
      </c>
    </row>
    <row r="69" spans="4:10">
      <c r="D69" s="18">
        <v>50000</v>
      </c>
      <c r="E69" s="19">
        <v>1.1000000000000001</v>
      </c>
      <c r="F69" s="24">
        <f t="shared" si="19"/>
        <v>55000.000000000007</v>
      </c>
      <c r="G69" s="24">
        <f t="shared" si="20"/>
        <v>5000.0000000000073</v>
      </c>
      <c r="H69" s="18">
        <v>60</v>
      </c>
      <c r="I69" s="18">
        <f t="shared" si="21"/>
        <v>300000.00000000047</v>
      </c>
      <c r="J69" s="18">
        <f t="shared" si="22"/>
        <v>250000</v>
      </c>
    </row>
    <row r="70" spans="4:10">
      <c r="D70" s="18">
        <v>52000</v>
      </c>
      <c r="E70" s="19">
        <v>1.1000000000000001</v>
      </c>
      <c r="F70" s="24">
        <f t="shared" si="19"/>
        <v>57200.000000000007</v>
      </c>
      <c r="G70" s="24">
        <f t="shared" si="20"/>
        <v>5200.0000000000073</v>
      </c>
      <c r="H70" s="18">
        <v>60</v>
      </c>
      <c r="I70" s="18">
        <f t="shared" si="21"/>
        <v>312000.00000000047</v>
      </c>
      <c r="J70" s="18">
        <f t="shared" si="22"/>
        <v>260000</v>
      </c>
    </row>
    <row r="71" spans="4:10">
      <c r="D71" s="18">
        <v>54000</v>
      </c>
      <c r="E71" s="19">
        <v>1.1000000000000001</v>
      </c>
      <c r="F71" s="24">
        <f t="shared" si="19"/>
        <v>59400.000000000007</v>
      </c>
      <c r="G71" s="24">
        <f t="shared" si="20"/>
        <v>5400.0000000000073</v>
      </c>
      <c r="H71" s="18">
        <v>60</v>
      </c>
      <c r="I71" s="18">
        <f t="shared" si="21"/>
        <v>324000.00000000047</v>
      </c>
      <c r="J71" s="18">
        <f t="shared" si="22"/>
        <v>270000</v>
      </c>
    </row>
    <row r="72" spans="4:10">
      <c r="D72" s="18">
        <v>56000</v>
      </c>
      <c r="E72" s="19">
        <v>1.1000000000000001</v>
      </c>
      <c r="F72" s="24">
        <f t="shared" si="19"/>
        <v>61600.000000000007</v>
      </c>
      <c r="G72" s="24">
        <f t="shared" si="20"/>
        <v>5600.0000000000073</v>
      </c>
      <c r="H72" s="18">
        <v>60</v>
      </c>
      <c r="I72" s="18">
        <f t="shared" si="21"/>
        <v>336000.00000000047</v>
      </c>
      <c r="J72" s="18">
        <f t="shared" si="22"/>
        <v>280000</v>
      </c>
    </row>
    <row r="73" spans="4:10">
      <c r="D73" s="18">
        <v>58000</v>
      </c>
      <c r="E73" s="19">
        <v>1.1000000000000001</v>
      </c>
      <c r="F73" s="24">
        <f t="shared" si="19"/>
        <v>63800.000000000007</v>
      </c>
      <c r="G73" s="24">
        <f t="shared" si="20"/>
        <v>5800.0000000000073</v>
      </c>
      <c r="H73" s="18">
        <v>60</v>
      </c>
      <c r="I73" s="18">
        <f t="shared" si="21"/>
        <v>348000.00000000047</v>
      </c>
      <c r="J73" s="18">
        <f t="shared" si="22"/>
        <v>290000</v>
      </c>
    </row>
    <row r="74" spans="4:10">
      <c r="D74" s="18">
        <v>60000</v>
      </c>
      <c r="E74" s="19">
        <v>1.1000000000000001</v>
      </c>
      <c r="F74" s="24">
        <f t="shared" si="19"/>
        <v>66000</v>
      </c>
      <c r="G74" s="24">
        <f t="shared" si="20"/>
        <v>6000</v>
      </c>
      <c r="H74" s="18">
        <v>60</v>
      </c>
      <c r="I74" s="18">
        <f t="shared" si="21"/>
        <v>360000</v>
      </c>
      <c r="J74" s="18">
        <f t="shared" si="22"/>
        <v>300000</v>
      </c>
    </row>
    <row r="75" spans="4:10">
      <c r="D75" s="18">
        <v>62000</v>
      </c>
      <c r="E75" s="19">
        <v>1.1000000000000001</v>
      </c>
      <c r="F75" s="24">
        <f t="shared" si="19"/>
        <v>68200</v>
      </c>
      <c r="G75" s="24">
        <f t="shared" si="20"/>
        <v>6200</v>
      </c>
      <c r="H75" s="18">
        <v>60</v>
      </c>
      <c r="I75" s="18">
        <f t="shared" si="21"/>
        <v>372000</v>
      </c>
      <c r="J75" s="18">
        <f t="shared" si="22"/>
        <v>310000</v>
      </c>
    </row>
    <row r="76" spans="4:10">
      <c r="D76" s="18">
        <v>64000</v>
      </c>
      <c r="E76" s="19">
        <v>1.1000000000000001</v>
      </c>
      <c r="F76" s="24">
        <f t="shared" si="19"/>
        <v>70400</v>
      </c>
      <c r="G76" s="24">
        <f t="shared" si="20"/>
        <v>6400</v>
      </c>
      <c r="H76" s="18">
        <v>60</v>
      </c>
      <c r="I76" s="18">
        <f t="shared" si="21"/>
        <v>384000</v>
      </c>
      <c r="J76" s="18">
        <f t="shared" si="22"/>
        <v>320000</v>
      </c>
    </row>
    <row r="77" spans="4:10">
      <c r="D77" s="18">
        <v>66000</v>
      </c>
      <c r="E77" s="19">
        <v>1.1000000000000001</v>
      </c>
      <c r="F77" s="24">
        <f t="shared" ref="F77:F108" si="23">D77*E77</f>
        <v>72600</v>
      </c>
      <c r="G77" s="24">
        <f t="shared" ref="G77:G108" si="24">F77-D77</f>
        <v>6600</v>
      </c>
      <c r="H77" s="18">
        <v>60</v>
      </c>
      <c r="I77" s="18">
        <f t="shared" ref="I77:I108" si="25">G77*H77</f>
        <v>396000</v>
      </c>
      <c r="J77" s="18">
        <f t="shared" ref="J77:J108" si="26">5*D77</f>
        <v>330000</v>
      </c>
    </row>
    <row r="78" spans="4:10">
      <c r="D78" s="18">
        <v>68000</v>
      </c>
      <c r="E78" s="19">
        <v>1.1000000000000001</v>
      </c>
      <c r="F78" s="24">
        <f t="shared" si="23"/>
        <v>74800</v>
      </c>
      <c r="G78" s="24">
        <f t="shared" si="24"/>
        <v>6800</v>
      </c>
      <c r="H78" s="18">
        <v>60</v>
      </c>
      <c r="I78" s="18">
        <f t="shared" si="25"/>
        <v>408000</v>
      </c>
      <c r="J78" s="18">
        <f t="shared" si="26"/>
        <v>340000</v>
      </c>
    </row>
    <row r="79" spans="4:10">
      <c r="D79" s="18">
        <v>70000</v>
      </c>
      <c r="E79" s="19">
        <v>1.1000000000000001</v>
      </c>
      <c r="F79" s="24">
        <f t="shared" si="23"/>
        <v>77000</v>
      </c>
      <c r="G79" s="24">
        <f t="shared" si="24"/>
        <v>7000</v>
      </c>
      <c r="H79" s="18">
        <v>60</v>
      </c>
      <c r="I79" s="18">
        <f t="shared" si="25"/>
        <v>420000</v>
      </c>
      <c r="J79" s="18">
        <f t="shared" si="26"/>
        <v>350000</v>
      </c>
    </row>
    <row r="80" spans="4:10">
      <c r="D80" s="18">
        <v>72000</v>
      </c>
      <c r="E80" s="19">
        <v>1.1000000000000001</v>
      </c>
      <c r="F80" s="24">
        <f t="shared" si="23"/>
        <v>79200</v>
      </c>
      <c r="G80" s="24">
        <f t="shared" si="24"/>
        <v>7200</v>
      </c>
      <c r="H80" s="18">
        <v>60</v>
      </c>
      <c r="I80" s="18">
        <f t="shared" si="25"/>
        <v>432000</v>
      </c>
      <c r="J80" s="18">
        <f t="shared" si="26"/>
        <v>360000</v>
      </c>
    </row>
    <row r="81" spans="4:10">
      <c r="D81" s="18">
        <v>74000</v>
      </c>
      <c r="E81" s="19">
        <v>1.1000000000000001</v>
      </c>
      <c r="F81" s="24">
        <f t="shared" si="23"/>
        <v>81400</v>
      </c>
      <c r="G81" s="24">
        <f t="shared" si="24"/>
        <v>7400</v>
      </c>
      <c r="H81" s="18">
        <v>60</v>
      </c>
      <c r="I81" s="18">
        <f t="shared" si="25"/>
        <v>444000</v>
      </c>
      <c r="J81" s="18">
        <f t="shared" si="26"/>
        <v>370000</v>
      </c>
    </row>
    <row r="82" spans="4:10">
      <c r="D82" s="18">
        <v>76000</v>
      </c>
      <c r="E82" s="19">
        <v>1.1000000000000001</v>
      </c>
      <c r="F82" s="24">
        <f t="shared" si="23"/>
        <v>83600</v>
      </c>
      <c r="G82" s="24">
        <f t="shared" si="24"/>
        <v>7600</v>
      </c>
      <c r="H82" s="18">
        <v>60</v>
      </c>
      <c r="I82" s="18">
        <f t="shared" si="25"/>
        <v>456000</v>
      </c>
      <c r="J82" s="18">
        <f t="shared" si="26"/>
        <v>380000</v>
      </c>
    </row>
    <row r="83" spans="4:10">
      <c r="D83" s="18">
        <v>78000</v>
      </c>
      <c r="E83" s="19">
        <v>1.1000000000000001</v>
      </c>
      <c r="F83" s="24">
        <f t="shared" si="23"/>
        <v>85800</v>
      </c>
      <c r="G83" s="24">
        <f t="shared" si="24"/>
        <v>7800</v>
      </c>
      <c r="H83" s="18">
        <v>60</v>
      </c>
      <c r="I83" s="18">
        <f t="shared" si="25"/>
        <v>468000</v>
      </c>
      <c r="J83" s="18">
        <f t="shared" si="26"/>
        <v>390000</v>
      </c>
    </row>
    <row r="84" spans="4:10">
      <c r="D84" s="18">
        <v>80000</v>
      </c>
      <c r="E84" s="19">
        <v>1.1000000000000001</v>
      </c>
      <c r="F84" s="24">
        <f t="shared" si="23"/>
        <v>88000</v>
      </c>
      <c r="G84" s="24">
        <f t="shared" si="24"/>
        <v>8000</v>
      </c>
      <c r="H84" s="18">
        <v>60</v>
      </c>
      <c r="I84" s="18">
        <f t="shared" si="25"/>
        <v>480000</v>
      </c>
      <c r="J84" s="18">
        <f t="shared" si="26"/>
        <v>400000</v>
      </c>
    </row>
    <row r="85" spans="4:10">
      <c r="D85" s="18">
        <v>82000</v>
      </c>
      <c r="E85" s="19">
        <v>1.1000000000000001</v>
      </c>
      <c r="F85" s="24">
        <f t="shared" si="23"/>
        <v>90200.000000000015</v>
      </c>
      <c r="G85" s="24">
        <f t="shared" si="24"/>
        <v>8200.0000000000146</v>
      </c>
      <c r="H85" s="18">
        <v>60</v>
      </c>
      <c r="I85" s="18">
        <f t="shared" si="25"/>
        <v>492000.00000000087</v>
      </c>
      <c r="J85" s="18">
        <f t="shared" si="26"/>
        <v>410000</v>
      </c>
    </row>
    <row r="86" spans="4:10">
      <c r="D86" s="18">
        <v>84000</v>
      </c>
      <c r="E86" s="19">
        <v>1.1000000000000001</v>
      </c>
      <c r="F86" s="24">
        <f t="shared" si="23"/>
        <v>92400.000000000015</v>
      </c>
      <c r="G86" s="24">
        <f t="shared" si="24"/>
        <v>8400.0000000000146</v>
      </c>
      <c r="H86" s="18">
        <v>60</v>
      </c>
      <c r="I86" s="18">
        <f t="shared" si="25"/>
        <v>504000.00000000087</v>
      </c>
      <c r="J86" s="18">
        <f t="shared" si="26"/>
        <v>420000</v>
      </c>
    </row>
    <row r="87" spans="4:10">
      <c r="D87" s="18">
        <v>86000</v>
      </c>
      <c r="E87" s="19">
        <v>1.1000000000000001</v>
      </c>
      <c r="F87" s="24">
        <f t="shared" si="23"/>
        <v>94600.000000000015</v>
      </c>
      <c r="G87" s="24">
        <f t="shared" si="24"/>
        <v>8600.0000000000146</v>
      </c>
      <c r="H87" s="18">
        <v>60</v>
      </c>
      <c r="I87" s="18">
        <f t="shared" si="25"/>
        <v>516000.00000000087</v>
      </c>
      <c r="J87" s="18">
        <f t="shared" si="26"/>
        <v>430000</v>
      </c>
    </row>
    <row r="88" spans="4:10">
      <c r="D88" s="18">
        <v>88000</v>
      </c>
      <c r="E88" s="19">
        <v>1.1000000000000001</v>
      </c>
      <c r="F88" s="24">
        <f t="shared" si="23"/>
        <v>96800.000000000015</v>
      </c>
      <c r="G88" s="24">
        <f t="shared" si="24"/>
        <v>8800.0000000000146</v>
      </c>
      <c r="H88" s="18">
        <v>60</v>
      </c>
      <c r="I88" s="18">
        <f t="shared" si="25"/>
        <v>528000.00000000093</v>
      </c>
      <c r="J88" s="18">
        <f t="shared" si="26"/>
        <v>440000</v>
      </c>
    </row>
    <row r="89" spans="4:10">
      <c r="D89" s="18">
        <v>90000</v>
      </c>
      <c r="E89" s="19">
        <v>1.1000000000000001</v>
      </c>
      <c r="F89" s="24">
        <f t="shared" si="23"/>
        <v>99000.000000000015</v>
      </c>
      <c r="G89" s="24">
        <f t="shared" si="24"/>
        <v>9000.0000000000146</v>
      </c>
      <c r="H89" s="18">
        <v>60</v>
      </c>
      <c r="I89" s="18">
        <f t="shared" si="25"/>
        <v>540000.00000000093</v>
      </c>
      <c r="J89" s="18">
        <f t="shared" si="26"/>
        <v>450000</v>
      </c>
    </row>
    <row r="90" spans="4:10">
      <c r="D90" s="18">
        <v>92000</v>
      </c>
      <c r="E90" s="19">
        <v>1.1000000000000001</v>
      </c>
      <c r="F90" s="24">
        <f t="shared" si="23"/>
        <v>101200.00000000001</v>
      </c>
      <c r="G90" s="24">
        <f t="shared" si="24"/>
        <v>9200.0000000000146</v>
      </c>
      <c r="H90" s="18">
        <v>60</v>
      </c>
      <c r="I90" s="18">
        <f t="shared" si="25"/>
        <v>552000.00000000093</v>
      </c>
      <c r="J90" s="18">
        <f t="shared" si="26"/>
        <v>460000</v>
      </c>
    </row>
    <row r="91" spans="4:10">
      <c r="D91" s="18">
        <v>94000</v>
      </c>
      <c r="E91" s="19">
        <v>1.1000000000000001</v>
      </c>
      <c r="F91" s="24">
        <f t="shared" si="23"/>
        <v>103400.00000000001</v>
      </c>
      <c r="G91" s="24">
        <f t="shared" si="24"/>
        <v>9400.0000000000146</v>
      </c>
      <c r="H91" s="18">
        <v>60</v>
      </c>
      <c r="I91" s="18">
        <f t="shared" si="25"/>
        <v>564000.00000000093</v>
      </c>
      <c r="J91" s="18">
        <f t="shared" si="26"/>
        <v>470000</v>
      </c>
    </row>
    <row r="92" spans="4:10">
      <c r="D92" s="18">
        <v>96000</v>
      </c>
      <c r="E92" s="19">
        <v>1.1000000000000001</v>
      </c>
      <c r="F92" s="24">
        <f t="shared" si="23"/>
        <v>105600.00000000001</v>
      </c>
      <c r="G92" s="24">
        <f t="shared" si="24"/>
        <v>9600.0000000000146</v>
      </c>
      <c r="H92" s="18">
        <v>60</v>
      </c>
      <c r="I92" s="18">
        <f t="shared" si="25"/>
        <v>576000.00000000093</v>
      </c>
      <c r="J92" s="18">
        <f t="shared" si="26"/>
        <v>480000</v>
      </c>
    </row>
    <row r="93" spans="4:10">
      <c r="D93" s="18">
        <v>98000</v>
      </c>
      <c r="E93" s="19">
        <v>1.1000000000000001</v>
      </c>
      <c r="F93" s="24">
        <f t="shared" si="23"/>
        <v>107800.00000000001</v>
      </c>
      <c r="G93" s="24">
        <f t="shared" si="24"/>
        <v>9800.0000000000146</v>
      </c>
      <c r="H93" s="18">
        <v>60</v>
      </c>
      <c r="I93" s="18">
        <f t="shared" si="25"/>
        <v>588000.00000000093</v>
      </c>
      <c r="J93" s="18">
        <f t="shared" si="26"/>
        <v>490000</v>
      </c>
    </row>
    <row r="94" spans="4:10">
      <c r="D94" s="18">
        <v>100000</v>
      </c>
      <c r="E94" s="19">
        <v>1.1000000000000001</v>
      </c>
      <c r="F94" s="24">
        <f t="shared" si="23"/>
        <v>110000.00000000001</v>
      </c>
      <c r="G94" s="24">
        <f t="shared" si="24"/>
        <v>10000.000000000015</v>
      </c>
      <c r="H94" s="18">
        <v>60</v>
      </c>
      <c r="I94" s="18">
        <f t="shared" si="25"/>
        <v>600000.00000000093</v>
      </c>
      <c r="J94" s="18">
        <f t="shared" si="26"/>
        <v>500000</v>
      </c>
    </row>
    <row r="95" spans="4:10">
      <c r="D95" s="18">
        <v>102000</v>
      </c>
      <c r="E95" s="19">
        <v>1.1000000000000001</v>
      </c>
      <c r="F95" s="24">
        <f t="shared" si="23"/>
        <v>112200.00000000001</v>
      </c>
      <c r="G95" s="24">
        <f t="shared" si="24"/>
        <v>10200.000000000015</v>
      </c>
      <c r="H95" s="18">
        <v>60</v>
      </c>
      <c r="I95" s="18">
        <f t="shared" si="25"/>
        <v>612000.00000000093</v>
      </c>
      <c r="J95" s="18">
        <f t="shared" si="26"/>
        <v>510000</v>
      </c>
    </row>
    <row r="96" spans="4:10">
      <c r="D96" s="18">
        <v>104000</v>
      </c>
      <c r="E96" s="19">
        <v>1.1000000000000001</v>
      </c>
      <c r="F96" s="24">
        <f t="shared" si="23"/>
        <v>114400.00000000001</v>
      </c>
      <c r="G96" s="24">
        <f t="shared" si="24"/>
        <v>10400.000000000015</v>
      </c>
      <c r="H96" s="18">
        <v>60</v>
      </c>
      <c r="I96" s="18">
        <f t="shared" si="25"/>
        <v>624000.00000000093</v>
      </c>
      <c r="J96" s="18">
        <f t="shared" si="26"/>
        <v>520000</v>
      </c>
    </row>
    <row r="97" spans="4:10">
      <c r="D97" s="18">
        <v>106000</v>
      </c>
      <c r="E97" s="19">
        <v>1.1000000000000001</v>
      </c>
      <c r="F97" s="24">
        <f t="shared" si="23"/>
        <v>116600.00000000001</v>
      </c>
      <c r="G97" s="24">
        <f t="shared" si="24"/>
        <v>10600.000000000015</v>
      </c>
      <c r="H97" s="18">
        <v>60</v>
      </c>
      <c r="I97" s="18">
        <f t="shared" si="25"/>
        <v>636000.00000000093</v>
      </c>
      <c r="J97" s="18">
        <f t="shared" si="26"/>
        <v>530000</v>
      </c>
    </row>
    <row r="98" spans="4:10">
      <c r="D98" s="18">
        <v>108000</v>
      </c>
      <c r="E98" s="19">
        <v>1.1000000000000001</v>
      </c>
      <c r="F98" s="24">
        <f t="shared" si="23"/>
        <v>118800.00000000001</v>
      </c>
      <c r="G98" s="24">
        <f t="shared" si="24"/>
        <v>10800.000000000015</v>
      </c>
      <c r="H98" s="18">
        <v>60</v>
      </c>
      <c r="I98" s="18">
        <f t="shared" si="25"/>
        <v>648000.00000000093</v>
      </c>
      <c r="J98" s="18">
        <f t="shared" si="26"/>
        <v>540000</v>
      </c>
    </row>
    <row r="99" spans="4:10">
      <c r="D99" s="18">
        <v>110000</v>
      </c>
      <c r="E99" s="19">
        <v>1.1000000000000001</v>
      </c>
      <c r="F99" s="24">
        <f t="shared" si="23"/>
        <v>121000.00000000001</v>
      </c>
      <c r="G99" s="24">
        <f t="shared" si="24"/>
        <v>11000.000000000015</v>
      </c>
      <c r="H99" s="18">
        <v>60</v>
      </c>
      <c r="I99" s="18">
        <f t="shared" si="25"/>
        <v>660000.00000000093</v>
      </c>
      <c r="J99" s="18">
        <f t="shared" si="26"/>
        <v>550000</v>
      </c>
    </row>
    <row r="100" spans="4:10">
      <c r="D100" s="18">
        <v>112000</v>
      </c>
      <c r="E100" s="19">
        <v>1.1000000000000001</v>
      </c>
      <c r="F100" s="24">
        <f t="shared" si="23"/>
        <v>123200.00000000001</v>
      </c>
      <c r="G100" s="24">
        <f t="shared" si="24"/>
        <v>11200.000000000015</v>
      </c>
      <c r="H100" s="18">
        <v>60</v>
      </c>
      <c r="I100" s="18">
        <f t="shared" si="25"/>
        <v>672000.00000000093</v>
      </c>
      <c r="J100" s="18">
        <f t="shared" si="26"/>
        <v>560000</v>
      </c>
    </row>
    <row r="101" spans="4:10">
      <c r="D101" s="18">
        <v>114000</v>
      </c>
      <c r="E101" s="19">
        <v>1.1000000000000001</v>
      </c>
      <c r="F101" s="24">
        <f t="shared" si="23"/>
        <v>125400.00000000001</v>
      </c>
      <c r="G101" s="24">
        <f t="shared" si="24"/>
        <v>11400.000000000015</v>
      </c>
      <c r="H101" s="18">
        <v>60</v>
      </c>
      <c r="I101" s="18">
        <f t="shared" si="25"/>
        <v>684000.00000000093</v>
      </c>
      <c r="J101" s="18">
        <f t="shared" si="26"/>
        <v>570000</v>
      </c>
    </row>
    <row r="102" spans="4:10">
      <c r="D102" s="18">
        <v>116000</v>
      </c>
      <c r="E102" s="19">
        <v>1.1000000000000001</v>
      </c>
      <c r="F102" s="24">
        <f t="shared" si="23"/>
        <v>127600.00000000001</v>
      </c>
      <c r="G102" s="24">
        <f t="shared" si="24"/>
        <v>11600.000000000015</v>
      </c>
      <c r="H102" s="18">
        <v>60</v>
      </c>
      <c r="I102" s="18">
        <f t="shared" si="25"/>
        <v>696000.00000000093</v>
      </c>
      <c r="J102" s="18">
        <f t="shared" si="26"/>
        <v>580000</v>
      </c>
    </row>
    <row r="103" spans="4:10">
      <c r="D103" s="18">
        <v>118000</v>
      </c>
      <c r="E103" s="19">
        <v>1.1000000000000001</v>
      </c>
      <c r="F103" s="24">
        <f t="shared" si="23"/>
        <v>129800.00000000001</v>
      </c>
      <c r="G103" s="24">
        <f t="shared" si="24"/>
        <v>11800.000000000015</v>
      </c>
      <c r="H103" s="18">
        <v>60</v>
      </c>
      <c r="I103" s="18">
        <f t="shared" si="25"/>
        <v>708000.00000000093</v>
      </c>
      <c r="J103" s="18">
        <f t="shared" si="26"/>
        <v>590000</v>
      </c>
    </row>
    <row r="104" spans="4:10">
      <c r="D104" s="18">
        <v>120000</v>
      </c>
      <c r="E104" s="19">
        <v>1.1000000000000001</v>
      </c>
      <c r="F104" s="24">
        <f t="shared" si="23"/>
        <v>132000</v>
      </c>
      <c r="G104" s="24">
        <f t="shared" si="24"/>
        <v>12000</v>
      </c>
      <c r="H104" s="18">
        <v>60</v>
      </c>
      <c r="I104" s="18">
        <f t="shared" si="25"/>
        <v>720000</v>
      </c>
      <c r="J104" s="18">
        <f t="shared" si="26"/>
        <v>600000</v>
      </c>
    </row>
    <row r="105" spans="4:10">
      <c r="D105" s="18">
        <v>122000</v>
      </c>
      <c r="E105" s="19">
        <v>1.1000000000000001</v>
      </c>
      <c r="F105" s="24">
        <f t="shared" si="23"/>
        <v>134200</v>
      </c>
      <c r="G105" s="24">
        <f t="shared" si="24"/>
        <v>12200</v>
      </c>
      <c r="H105" s="18">
        <v>60</v>
      </c>
      <c r="I105" s="18">
        <f t="shared" si="25"/>
        <v>732000</v>
      </c>
      <c r="J105" s="18">
        <f t="shared" si="26"/>
        <v>610000</v>
      </c>
    </row>
    <row r="106" spans="4:10">
      <c r="D106" s="18">
        <v>124000</v>
      </c>
      <c r="E106" s="19">
        <v>1.1000000000000001</v>
      </c>
      <c r="F106" s="24">
        <f t="shared" si="23"/>
        <v>136400</v>
      </c>
      <c r="G106" s="24">
        <f t="shared" si="24"/>
        <v>12400</v>
      </c>
      <c r="H106" s="18">
        <v>60</v>
      </c>
      <c r="I106" s="18">
        <f t="shared" si="25"/>
        <v>744000</v>
      </c>
      <c r="J106" s="18">
        <f t="shared" si="26"/>
        <v>620000</v>
      </c>
    </row>
    <row r="107" spans="4:10">
      <c r="D107" s="18">
        <v>126000</v>
      </c>
      <c r="E107" s="19">
        <v>1.1000000000000001</v>
      </c>
      <c r="F107" s="24">
        <f t="shared" si="23"/>
        <v>138600</v>
      </c>
      <c r="G107" s="24">
        <f t="shared" si="24"/>
        <v>12600</v>
      </c>
      <c r="H107" s="18">
        <v>60</v>
      </c>
      <c r="I107" s="18">
        <f t="shared" si="25"/>
        <v>756000</v>
      </c>
      <c r="J107" s="18">
        <f t="shared" si="26"/>
        <v>630000</v>
      </c>
    </row>
    <row r="108" spans="4:10">
      <c r="D108" s="18">
        <v>128000</v>
      </c>
      <c r="E108" s="19">
        <v>1.1000000000000001</v>
      </c>
      <c r="F108" s="24">
        <f t="shared" si="23"/>
        <v>140800</v>
      </c>
      <c r="G108" s="24">
        <f t="shared" si="24"/>
        <v>12800</v>
      </c>
      <c r="H108" s="18">
        <v>60</v>
      </c>
      <c r="I108" s="18">
        <f t="shared" si="25"/>
        <v>768000</v>
      </c>
      <c r="J108" s="18">
        <f t="shared" si="26"/>
        <v>640000</v>
      </c>
    </row>
    <row r="109" spans="4:10">
      <c r="D109" s="18">
        <v>130000</v>
      </c>
      <c r="E109" s="19">
        <v>1.1000000000000001</v>
      </c>
      <c r="F109" s="24">
        <f t="shared" ref="F109:F140" si="27">D109*E109</f>
        <v>143000</v>
      </c>
      <c r="G109" s="24">
        <f t="shared" ref="G109:G140" si="28">F109-D109</f>
        <v>13000</v>
      </c>
      <c r="H109" s="18">
        <v>60</v>
      </c>
      <c r="I109" s="18">
        <f t="shared" ref="I109:I140" si="29">G109*H109</f>
        <v>780000</v>
      </c>
      <c r="J109" s="18">
        <f t="shared" ref="J109:J144" si="30">5*D109</f>
        <v>650000</v>
      </c>
    </row>
    <row r="110" spans="4:10">
      <c r="D110" s="18">
        <v>132000</v>
      </c>
      <c r="E110" s="19">
        <v>1.1000000000000001</v>
      </c>
      <c r="F110" s="24">
        <f t="shared" si="27"/>
        <v>145200</v>
      </c>
      <c r="G110" s="24">
        <f t="shared" si="28"/>
        <v>13200</v>
      </c>
      <c r="H110" s="18">
        <v>60</v>
      </c>
      <c r="I110" s="18">
        <f t="shared" si="29"/>
        <v>792000</v>
      </c>
      <c r="J110" s="18">
        <f t="shared" si="30"/>
        <v>660000</v>
      </c>
    </row>
    <row r="111" spans="4:10">
      <c r="D111" s="18">
        <v>134000</v>
      </c>
      <c r="E111" s="19">
        <v>1.1000000000000001</v>
      </c>
      <c r="F111" s="24">
        <f t="shared" si="27"/>
        <v>147400</v>
      </c>
      <c r="G111" s="24">
        <f t="shared" si="28"/>
        <v>13400</v>
      </c>
      <c r="H111" s="18">
        <v>60</v>
      </c>
      <c r="I111" s="18">
        <f t="shared" si="29"/>
        <v>804000</v>
      </c>
      <c r="J111" s="18">
        <f t="shared" si="30"/>
        <v>670000</v>
      </c>
    </row>
    <row r="112" spans="4:10">
      <c r="D112" s="18">
        <v>136000</v>
      </c>
      <c r="E112" s="19">
        <v>1.1000000000000001</v>
      </c>
      <c r="F112" s="24">
        <f t="shared" si="27"/>
        <v>149600</v>
      </c>
      <c r="G112" s="24">
        <f t="shared" si="28"/>
        <v>13600</v>
      </c>
      <c r="H112" s="18">
        <v>60</v>
      </c>
      <c r="I112" s="18">
        <f t="shared" si="29"/>
        <v>816000</v>
      </c>
      <c r="J112" s="18">
        <f t="shared" si="30"/>
        <v>680000</v>
      </c>
    </row>
    <row r="113" spans="4:10">
      <c r="D113" s="18">
        <v>138000</v>
      </c>
      <c r="E113" s="19">
        <v>1.1000000000000001</v>
      </c>
      <c r="F113" s="24">
        <f t="shared" si="27"/>
        <v>151800</v>
      </c>
      <c r="G113" s="24">
        <f t="shared" si="28"/>
        <v>13800</v>
      </c>
      <c r="H113" s="18">
        <v>60</v>
      </c>
      <c r="I113" s="18">
        <f t="shared" si="29"/>
        <v>828000</v>
      </c>
      <c r="J113" s="18">
        <f t="shared" si="30"/>
        <v>690000</v>
      </c>
    </row>
    <row r="114" spans="4:10">
      <c r="D114" s="18">
        <v>140000</v>
      </c>
      <c r="E114" s="19">
        <v>1.1000000000000001</v>
      </c>
      <c r="F114" s="24">
        <f t="shared" si="27"/>
        <v>154000</v>
      </c>
      <c r="G114" s="24">
        <f t="shared" si="28"/>
        <v>14000</v>
      </c>
      <c r="H114" s="18">
        <v>60</v>
      </c>
      <c r="I114" s="18">
        <f t="shared" si="29"/>
        <v>840000</v>
      </c>
      <c r="J114" s="18">
        <f t="shared" si="30"/>
        <v>700000</v>
      </c>
    </row>
    <row r="115" spans="4:10">
      <c r="D115" s="18">
        <v>142000</v>
      </c>
      <c r="E115" s="19">
        <v>1.1000000000000001</v>
      </c>
      <c r="F115" s="24">
        <f t="shared" si="27"/>
        <v>156200</v>
      </c>
      <c r="G115" s="24">
        <f t="shared" si="28"/>
        <v>14200</v>
      </c>
      <c r="H115" s="18">
        <v>60</v>
      </c>
      <c r="I115" s="18">
        <f t="shared" si="29"/>
        <v>852000</v>
      </c>
      <c r="J115" s="18">
        <f t="shared" si="30"/>
        <v>710000</v>
      </c>
    </row>
    <row r="116" spans="4:10">
      <c r="D116" s="18">
        <v>144000</v>
      </c>
      <c r="E116" s="19">
        <v>1.1000000000000001</v>
      </c>
      <c r="F116" s="24">
        <f t="shared" si="27"/>
        <v>158400</v>
      </c>
      <c r="G116" s="24">
        <f t="shared" si="28"/>
        <v>14400</v>
      </c>
      <c r="H116" s="18">
        <v>60</v>
      </c>
      <c r="I116" s="18">
        <f t="shared" si="29"/>
        <v>864000</v>
      </c>
      <c r="J116" s="18">
        <f t="shared" si="30"/>
        <v>720000</v>
      </c>
    </row>
    <row r="117" spans="4:10">
      <c r="D117" s="18">
        <v>146000</v>
      </c>
      <c r="E117" s="19">
        <v>1.1000000000000001</v>
      </c>
      <c r="F117" s="24">
        <f t="shared" si="27"/>
        <v>160600</v>
      </c>
      <c r="G117" s="24">
        <f t="shared" si="28"/>
        <v>14600</v>
      </c>
      <c r="H117" s="18">
        <v>60</v>
      </c>
      <c r="I117" s="18">
        <f t="shared" si="29"/>
        <v>876000</v>
      </c>
      <c r="J117" s="18">
        <f t="shared" si="30"/>
        <v>730000</v>
      </c>
    </row>
    <row r="118" spans="4:10">
      <c r="D118" s="18">
        <v>148000</v>
      </c>
      <c r="E118" s="19">
        <v>1.1000000000000001</v>
      </c>
      <c r="F118" s="24">
        <f t="shared" si="27"/>
        <v>162800</v>
      </c>
      <c r="G118" s="24">
        <f t="shared" si="28"/>
        <v>14800</v>
      </c>
      <c r="H118" s="18">
        <v>60</v>
      </c>
      <c r="I118" s="18">
        <f t="shared" si="29"/>
        <v>888000</v>
      </c>
      <c r="J118" s="18">
        <f t="shared" si="30"/>
        <v>740000</v>
      </c>
    </row>
    <row r="119" spans="4:10">
      <c r="D119" s="18">
        <v>150000</v>
      </c>
      <c r="E119" s="19">
        <v>1.1000000000000001</v>
      </c>
      <c r="F119" s="24">
        <f t="shared" si="27"/>
        <v>165000</v>
      </c>
      <c r="G119" s="24">
        <f t="shared" si="28"/>
        <v>15000</v>
      </c>
      <c r="H119" s="18">
        <v>60</v>
      </c>
      <c r="I119" s="18">
        <f t="shared" si="29"/>
        <v>900000</v>
      </c>
      <c r="J119" s="18">
        <f t="shared" si="30"/>
        <v>750000</v>
      </c>
    </row>
    <row r="120" spans="4:10">
      <c r="D120" s="18">
        <v>152000</v>
      </c>
      <c r="E120" s="19">
        <v>1.1000000000000001</v>
      </c>
      <c r="F120" s="24">
        <f t="shared" si="27"/>
        <v>167200</v>
      </c>
      <c r="G120" s="24">
        <f t="shared" si="28"/>
        <v>15200</v>
      </c>
      <c r="H120" s="18">
        <v>60</v>
      </c>
      <c r="I120" s="18">
        <f t="shared" si="29"/>
        <v>912000</v>
      </c>
      <c r="J120" s="18">
        <f t="shared" si="30"/>
        <v>760000</v>
      </c>
    </row>
    <row r="121" spans="4:10">
      <c r="D121" s="18">
        <v>154000</v>
      </c>
      <c r="E121" s="19">
        <v>1.1000000000000001</v>
      </c>
      <c r="F121" s="24">
        <f t="shared" si="27"/>
        <v>169400</v>
      </c>
      <c r="G121" s="24">
        <f t="shared" si="28"/>
        <v>15400</v>
      </c>
      <c r="H121" s="18">
        <v>60</v>
      </c>
      <c r="I121" s="18">
        <f t="shared" si="29"/>
        <v>924000</v>
      </c>
      <c r="J121" s="18">
        <f t="shared" si="30"/>
        <v>770000</v>
      </c>
    </row>
    <row r="122" spans="4:10">
      <c r="D122" s="18">
        <v>156000</v>
      </c>
      <c r="E122" s="19">
        <v>1.1000000000000001</v>
      </c>
      <c r="F122" s="24">
        <f t="shared" si="27"/>
        <v>171600</v>
      </c>
      <c r="G122" s="24">
        <f t="shared" si="28"/>
        <v>15600</v>
      </c>
      <c r="H122" s="18">
        <v>60</v>
      </c>
      <c r="I122" s="18">
        <f t="shared" si="29"/>
        <v>936000</v>
      </c>
      <c r="J122" s="18">
        <f t="shared" si="30"/>
        <v>780000</v>
      </c>
    </row>
    <row r="123" spans="4:10">
      <c r="D123" s="18">
        <v>158000</v>
      </c>
      <c r="E123" s="19">
        <v>1.1000000000000001</v>
      </c>
      <c r="F123" s="24">
        <f t="shared" si="27"/>
        <v>173800</v>
      </c>
      <c r="G123" s="24">
        <f t="shared" si="28"/>
        <v>15800</v>
      </c>
      <c r="H123" s="18">
        <v>60</v>
      </c>
      <c r="I123" s="18">
        <f t="shared" si="29"/>
        <v>948000</v>
      </c>
      <c r="J123" s="18">
        <f t="shared" si="30"/>
        <v>790000</v>
      </c>
    </row>
    <row r="124" spans="4:10">
      <c r="D124" s="18">
        <v>160000</v>
      </c>
      <c r="E124" s="19">
        <v>1.1000000000000001</v>
      </c>
      <c r="F124" s="24">
        <f t="shared" si="27"/>
        <v>176000</v>
      </c>
      <c r="G124" s="24">
        <f t="shared" si="28"/>
        <v>16000</v>
      </c>
      <c r="H124" s="18">
        <v>60</v>
      </c>
      <c r="I124" s="18">
        <f t="shared" si="29"/>
        <v>960000</v>
      </c>
      <c r="J124" s="18">
        <f t="shared" si="30"/>
        <v>800000</v>
      </c>
    </row>
    <row r="125" spans="4:10">
      <c r="D125" s="18">
        <v>162000</v>
      </c>
      <c r="E125" s="19">
        <v>1.1000000000000001</v>
      </c>
      <c r="F125" s="24">
        <f t="shared" si="27"/>
        <v>178200</v>
      </c>
      <c r="G125" s="24">
        <f t="shared" si="28"/>
        <v>16200</v>
      </c>
      <c r="H125" s="18">
        <v>60</v>
      </c>
      <c r="I125" s="18">
        <f t="shared" si="29"/>
        <v>972000</v>
      </c>
      <c r="J125" s="18">
        <f t="shared" si="30"/>
        <v>810000</v>
      </c>
    </row>
    <row r="126" spans="4:10">
      <c r="D126" s="18">
        <v>164000</v>
      </c>
      <c r="E126" s="19">
        <v>1.1000000000000001</v>
      </c>
      <c r="F126" s="24">
        <f t="shared" si="27"/>
        <v>180400.00000000003</v>
      </c>
      <c r="G126" s="24">
        <f t="shared" si="28"/>
        <v>16400.000000000029</v>
      </c>
      <c r="H126" s="18">
        <v>60</v>
      </c>
      <c r="I126" s="18">
        <f t="shared" si="29"/>
        <v>984000.00000000175</v>
      </c>
      <c r="J126" s="18">
        <f t="shared" si="30"/>
        <v>820000</v>
      </c>
    </row>
    <row r="127" spans="4:10">
      <c r="D127" s="18">
        <v>166000</v>
      </c>
      <c r="E127" s="19">
        <v>1.1000000000000001</v>
      </c>
      <c r="F127" s="24">
        <f t="shared" si="27"/>
        <v>182600.00000000003</v>
      </c>
      <c r="G127" s="24">
        <f t="shared" si="28"/>
        <v>16600.000000000029</v>
      </c>
      <c r="H127" s="18">
        <v>60</v>
      </c>
      <c r="I127" s="18">
        <f t="shared" si="29"/>
        <v>996000.00000000175</v>
      </c>
      <c r="J127" s="18">
        <f t="shared" si="30"/>
        <v>830000</v>
      </c>
    </row>
    <row r="128" spans="4:10">
      <c r="D128" s="18">
        <v>168000</v>
      </c>
      <c r="E128" s="19">
        <v>1.1000000000000001</v>
      </c>
      <c r="F128" s="24">
        <f t="shared" si="27"/>
        <v>184800.00000000003</v>
      </c>
      <c r="G128" s="24">
        <f t="shared" si="28"/>
        <v>16800.000000000029</v>
      </c>
      <c r="H128" s="18">
        <v>60</v>
      </c>
      <c r="I128" s="18">
        <f t="shared" si="29"/>
        <v>1008000.0000000017</v>
      </c>
      <c r="J128" s="18">
        <f t="shared" si="30"/>
        <v>840000</v>
      </c>
    </row>
    <row r="129" spans="4:10">
      <c r="D129" s="18">
        <v>170000</v>
      </c>
      <c r="E129" s="19">
        <v>1.1000000000000001</v>
      </c>
      <c r="F129" s="24">
        <f t="shared" si="27"/>
        <v>187000.00000000003</v>
      </c>
      <c r="G129" s="24">
        <f t="shared" si="28"/>
        <v>17000.000000000029</v>
      </c>
      <c r="H129" s="18">
        <v>60</v>
      </c>
      <c r="I129" s="18">
        <f t="shared" si="29"/>
        <v>1020000.0000000017</v>
      </c>
      <c r="J129" s="18">
        <f t="shared" si="30"/>
        <v>850000</v>
      </c>
    </row>
    <row r="130" spans="4:10">
      <c r="D130" s="18">
        <v>172000</v>
      </c>
      <c r="E130" s="19">
        <v>1.1000000000000001</v>
      </c>
      <c r="F130" s="24">
        <f t="shared" si="27"/>
        <v>189200.00000000003</v>
      </c>
      <c r="G130" s="24">
        <f t="shared" si="28"/>
        <v>17200.000000000029</v>
      </c>
      <c r="H130" s="18">
        <v>60</v>
      </c>
      <c r="I130" s="18">
        <f t="shared" si="29"/>
        <v>1032000.0000000017</v>
      </c>
      <c r="J130" s="18">
        <f t="shared" si="30"/>
        <v>860000</v>
      </c>
    </row>
    <row r="131" spans="4:10">
      <c r="D131" s="18">
        <v>174000</v>
      </c>
      <c r="E131" s="19">
        <v>1.1000000000000001</v>
      </c>
      <c r="F131" s="24">
        <f t="shared" si="27"/>
        <v>191400.00000000003</v>
      </c>
      <c r="G131" s="24">
        <f t="shared" si="28"/>
        <v>17400.000000000029</v>
      </c>
      <c r="H131" s="18">
        <v>60</v>
      </c>
      <c r="I131" s="18">
        <f t="shared" si="29"/>
        <v>1044000.0000000017</v>
      </c>
      <c r="J131" s="18">
        <f t="shared" si="30"/>
        <v>870000</v>
      </c>
    </row>
    <row r="132" spans="4:10">
      <c r="D132" s="18">
        <v>176000</v>
      </c>
      <c r="E132" s="19">
        <v>1.1000000000000001</v>
      </c>
      <c r="F132" s="24">
        <f t="shared" si="27"/>
        <v>193600.00000000003</v>
      </c>
      <c r="G132" s="24">
        <f t="shared" si="28"/>
        <v>17600.000000000029</v>
      </c>
      <c r="H132" s="18">
        <v>60</v>
      </c>
      <c r="I132" s="18">
        <f t="shared" si="29"/>
        <v>1056000.0000000019</v>
      </c>
      <c r="J132" s="18">
        <f t="shared" si="30"/>
        <v>880000</v>
      </c>
    </row>
    <row r="133" spans="4:10">
      <c r="D133" s="18">
        <v>178000</v>
      </c>
      <c r="E133" s="19">
        <v>1.1000000000000001</v>
      </c>
      <c r="F133" s="24">
        <f t="shared" si="27"/>
        <v>195800.00000000003</v>
      </c>
      <c r="G133" s="24">
        <f t="shared" si="28"/>
        <v>17800.000000000029</v>
      </c>
      <c r="H133" s="18">
        <v>60</v>
      </c>
      <c r="I133" s="18">
        <f t="shared" si="29"/>
        <v>1068000.0000000019</v>
      </c>
      <c r="J133" s="18">
        <f t="shared" si="30"/>
        <v>890000</v>
      </c>
    </row>
    <row r="134" spans="4:10">
      <c r="D134" s="18">
        <v>180000</v>
      </c>
      <c r="E134" s="19">
        <v>1.1000000000000001</v>
      </c>
      <c r="F134" s="24">
        <f t="shared" si="27"/>
        <v>198000.00000000003</v>
      </c>
      <c r="G134" s="24">
        <f t="shared" si="28"/>
        <v>18000.000000000029</v>
      </c>
      <c r="H134" s="18">
        <v>60</v>
      </c>
      <c r="I134" s="18">
        <f t="shared" si="29"/>
        <v>1080000.0000000019</v>
      </c>
      <c r="J134" s="18">
        <f t="shared" si="30"/>
        <v>900000</v>
      </c>
    </row>
    <row r="135" spans="4:10">
      <c r="D135" s="18">
        <v>182000</v>
      </c>
      <c r="E135" s="19">
        <v>1.1000000000000001</v>
      </c>
      <c r="F135" s="24">
        <f t="shared" si="27"/>
        <v>200200.00000000003</v>
      </c>
      <c r="G135" s="24">
        <f t="shared" si="28"/>
        <v>18200.000000000029</v>
      </c>
      <c r="H135" s="18">
        <v>60</v>
      </c>
      <c r="I135" s="18">
        <f t="shared" si="29"/>
        <v>1092000.0000000019</v>
      </c>
      <c r="J135" s="18">
        <f t="shared" si="30"/>
        <v>910000</v>
      </c>
    </row>
    <row r="136" spans="4:10">
      <c r="D136" s="18">
        <v>184000</v>
      </c>
      <c r="E136" s="19">
        <v>1.1000000000000001</v>
      </c>
      <c r="F136" s="24">
        <f t="shared" si="27"/>
        <v>202400.00000000003</v>
      </c>
      <c r="G136" s="24">
        <f t="shared" si="28"/>
        <v>18400.000000000029</v>
      </c>
      <c r="H136" s="18">
        <v>60</v>
      </c>
      <c r="I136" s="18">
        <f t="shared" si="29"/>
        <v>1104000.0000000019</v>
      </c>
      <c r="J136" s="18">
        <f t="shared" si="30"/>
        <v>920000</v>
      </c>
    </row>
    <row r="137" spans="4:10">
      <c r="D137" s="18">
        <v>186000</v>
      </c>
      <c r="E137" s="19">
        <v>1.1000000000000001</v>
      </c>
      <c r="F137" s="24">
        <f t="shared" si="27"/>
        <v>204600.00000000003</v>
      </c>
      <c r="G137" s="24">
        <f t="shared" si="28"/>
        <v>18600.000000000029</v>
      </c>
      <c r="H137" s="18">
        <v>60</v>
      </c>
      <c r="I137" s="18">
        <f t="shared" si="29"/>
        <v>1116000.0000000019</v>
      </c>
      <c r="J137" s="18">
        <f t="shared" si="30"/>
        <v>930000</v>
      </c>
    </row>
    <row r="138" spans="4:10">
      <c r="D138" s="18">
        <v>188000</v>
      </c>
      <c r="E138" s="19">
        <v>1.1000000000000001</v>
      </c>
      <c r="F138" s="24">
        <f t="shared" si="27"/>
        <v>206800.00000000003</v>
      </c>
      <c r="G138" s="24">
        <f t="shared" si="28"/>
        <v>18800.000000000029</v>
      </c>
      <c r="H138" s="18">
        <v>60</v>
      </c>
      <c r="I138" s="18">
        <f t="shared" si="29"/>
        <v>1128000.0000000019</v>
      </c>
      <c r="J138" s="18">
        <f t="shared" si="30"/>
        <v>940000</v>
      </c>
    </row>
    <row r="139" spans="4:10">
      <c r="D139" s="18">
        <v>190000</v>
      </c>
      <c r="E139" s="19">
        <v>1.1000000000000001</v>
      </c>
      <c r="F139" s="24">
        <f t="shared" si="27"/>
        <v>209000.00000000003</v>
      </c>
      <c r="G139" s="24">
        <f t="shared" si="28"/>
        <v>19000.000000000029</v>
      </c>
      <c r="H139" s="18">
        <v>60</v>
      </c>
      <c r="I139" s="18">
        <f t="shared" si="29"/>
        <v>1140000.0000000019</v>
      </c>
      <c r="J139" s="18">
        <f t="shared" si="30"/>
        <v>950000</v>
      </c>
    </row>
    <row r="140" spans="4:10">
      <c r="D140" s="18">
        <v>192000</v>
      </c>
      <c r="E140" s="19">
        <v>1.1000000000000001</v>
      </c>
      <c r="F140" s="24">
        <f t="shared" si="27"/>
        <v>211200.00000000003</v>
      </c>
      <c r="G140" s="24">
        <f t="shared" si="28"/>
        <v>19200.000000000029</v>
      </c>
      <c r="H140" s="18">
        <v>60</v>
      </c>
      <c r="I140" s="18">
        <f t="shared" si="29"/>
        <v>1152000.0000000019</v>
      </c>
      <c r="J140" s="18">
        <f t="shared" si="30"/>
        <v>960000</v>
      </c>
    </row>
    <row r="141" spans="4:10">
      <c r="D141" s="18">
        <v>194000</v>
      </c>
      <c r="E141" s="19">
        <v>1.1000000000000001</v>
      </c>
      <c r="F141" s="24">
        <f t="shared" ref="F141:F172" si="31">D141*E141</f>
        <v>213400.00000000003</v>
      </c>
      <c r="G141" s="24">
        <f t="shared" ref="G141:G172" si="32">F141-D141</f>
        <v>19400.000000000029</v>
      </c>
      <c r="H141" s="18">
        <v>60</v>
      </c>
      <c r="I141" s="18">
        <f t="shared" ref="I141:I172" si="33">G141*H141</f>
        <v>1164000.0000000019</v>
      </c>
      <c r="J141" s="18">
        <f t="shared" si="30"/>
        <v>970000</v>
      </c>
    </row>
    <row r="142" spans="4:10">
      <c r="D142" s="18">
        <v>196000</v>
      </c>
      <c r="E142" s="19">
        <v>1.1000000000000001</v>
      </c>
      <c r="F142" s="24">
        <f t="shared" si="31"/>
        <v>215600.00000000003</v>
      </c>
      <c r="G142" s="24">
        <f t="shared" si="32"/>
        <v>19600.000000000029</v>
      </c>
      <c r="H142" s="18">
        <v>60</v>
      </c>
      <c r="I142" s="18">
        <f t="shared" si="33"/>
        <v>1176000.0000000019</v>
      </c>
      <c r="J142" s="18">
        <f t="shared" si="30"/>
        <v>980000</v>
      </c>
    </row>
    <row r="143" spans="4:10">
      <c r="D143" s="18">
        <v>198000</v>
      </c>
      <c r="E143" s="19">
        <v>1.1000000000000001</v>
      </c>
      <c r="F143" s="24">
        <f t="shared" si="31"/>
        <v>217800.00000000003</v>
      </c>
      <c r="G143" s="24">
        <f t="shared" si="32"/>
        <v>19800.000000000029</v>
      </c>
      <c r="H143" s="18">
        <v>60</v>
      </c>
      <c r="I143" s="18">
        <f t="shared" si="33"/>
        <v>1188000.0000000019</v>
      </c>
      <c r="J143" s="18">
        <f t="shared" si="30"/>
        <v>990000</v>
      </c>
    </row>
    <row r="144" spans="4:10">
      <c r="D144" s="18">
        <v>200000</v>
      </c>
      <c r="E144" s="19">
        <v>1.1000000000000001</v>
      </c>
      <c r="F144" s="18">
        <f t="shared" si="31"/>
        <v>220000.00000000003</v>
      </c>
      <c r="G144" s="18">
        <f t="shared" si="32"/>
        <v>20000.000000000029</v>
      </c>
      <c r="H144" s="18">
        <v>60</v>
      </c>
      <c r="I144" s="18">
        <f t="shared" si="33"/>
        <v>1200000.0000000019</v>
      </c>
      <c r="J144" s="18">
        <f t="shared" si="30"/>
        <v>1000000</v>
      </c>
    </row>
  </sheetData>
  <pageMargins left="0.69999998807907104" right="0.69999998807907104" top="0.75" bottom="0.75" header="0.30000001192092901" footer="0.30000001192092901"/>
  <pageSetup fitToWidth="0"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G148"/>
  <sheetViews>
    <sheetView tabSelected="1" topLeftCell="F115" workbookViewId="0">
      <selection activeCell="H119" sqref="H119"/>
    </sheetView>
  </sheetViews>
  <sheetFormatPr defaultColWidth="10" defaultRowHeight="15" customHeight="1"/>
  <cols>
    <col min="2" max="2" width="15" style="1" customWidth="1"/>
    <col min="3" max="10" width="9.42578125" style="1" customWidth="1"/>
    <col min="11" max="11" width="10.140625" style="1" customWidth="1"/>
    <col min="12" max="27" width="9.42578125" style="1" customWidth="1"/>
    <col min="28" max="33" width="10" style="1" bestFit="1" customWidth="1"/>
  </cols>
  <sheetData>
    <row r="4" spans="2:33" s="2" customFormat="1" ht="24.75" customHeight="1">
      <c r="B4" s="25" t="s">
        <v>33</v>
      </c>
      <c r="C4" s="26">
        <v>45261</v>
      </c>
      <c r="D4" s="26">
        <v>45262</v>
      </c>
      <c r="E4" s="26">
        <v>45263</v>
      </c>
      <c r="F4" s="26">
        <v>45264</v>
      </c>
      <c r="G4" s="26">
        <v>45265</v>
      </c>
      <c r="H4" s="26">
        <v>45266</v>
      </c>
      <c r="I4" s="26">
        <v>45267</v>
      </c>
      <c r="J4" s="26">
        <v>45268</v>
      </c>
      <c r="K4" s="26">
        <v>45269</v>
      </c>
      <c r="L4" s="26">
        <v>45270</v>
      </c>
      <c r="M4" s="26">
        <v>45271</v>
      </c>
      <c r="N4" s="26">
        <v>45272</v>
      </c>
      <c r="O4" s="26">
        <v>45273</v>
      </c>
      <c r="P4" s="26">
        <v>45274</v>
      </c>
      <c r="Q4" s="26">
        <v>45275</v>
      </c>
      <c r="R4" s="26">
        <v>45276</v>
      </c>
      <c r="S4" s="26">
        <v>45277</v>
      </c>
      <c r="T4" s="26">
        <v>45278</v>
      </c>
      <c r="U4" s="26">
        <v>45279</v>
      </c>
      <c r="V4" s="26">
        <v>45280</v>
      </c>
      <c r="W4" s="26">
        <v>45281</v>
      </c>
      <c r="X4" s="26">
        <v>45282</v>
      </c>
      <c r="Y4" s="26">
        <v>45283</v>
      </c>
      <c r="Z4" s="26">
        <v>45284</v>
      </c>
      <c r="AA4" s="26">
        <v>45285</v>
      </c>
      <c r="AB4" s="26">
        <v>45286</v>
      </c>
      <c r="AC4" s="26">
        <v>45287</v>
      </c>
      <c r="AD4" s="26">
        <v>45288</v>
      </c>
      <c r="AE4" s="26">
        <v>45289</v>
      </c>
      <c r="AF4" s="26">
        <v>45290</v>
      </c>
      <c r="AG4" s="26">
        <v>45291</v>
      </c>
    </row>
    <row r="5" spans="2:33" ht="33" customHeight="1">
      <c r="B5" s="27"/>
      <c r="C5" s="27">
        <v>0.64899305555555598</v>
      </c>
      <c r="D5" s="27">
        <v>0.88166666666666704</v>
      </c>
      <c r="E5" s="27">
        <v>0.33528935185185199</v>
      </c>
      <c r="F5" s="27"/>
      <c r="G5" s="27">
        <v>0.57218749999999996</v>
      </c>
      <c r="H5" s="27">
        <v>5.0347222222222203E-2</v>
      </c>
      <c r="I5" s="27"/>
      <c r="J5" s="27">
        <v>7.2187500000000002E-2</v>
      </c>
      <c r="K5" s="27">
        <v>9.0393518518518505E-3</v>
      </c>
      <c r="L5" s="27">
        <v>3.4016203703703701E-2</v>
      </c>
      <c r="M5" s="27"/>
      <c r="N5" s="27"/>
      <c r="O5" s="27"/>
      <c r="P5" s="27">
        <v>0.85843749999999996</v>
      </c>
      <c r="Q5" s="27"/>
      <c r="R5" s="27"/>
      <c r="S5" s="27"/>
      <c r="T5" s="27"/>
      <c r="U5" s="27">
        <v>0.41105324074074101</v>
      </c>
      <c r="V5" s="27"/>
      <c r="W5" s="27">
        <v>0.156157407407407</v>
      </c>
      <c r="X5" s="27">
        <v>4.7337962962963002E-3</v>
      </c>
      <c r="Y5" s="27"/>
      <c r="Z5" s="27"/>
      <c r="AA5" s="28" t="s">
        <v>34</v>
      </c>
    </row>
    <row r="6" spans="2:33" s="29" customFormat="1">
      <c r="B6" s="30"/>
      <c r="C6" s="30" t="s">
        <v>35</v>
      </c>
      <c r="D6" s="30" t="s">
        <v>36</v>
      </c>
      <c r="E6" s="30" t="s">
        <v>37</v>
      </c>
      <c r="F6" s="30"/>
      <c r="G6" s="30" t="s">
        <v>38</v>
      </c>
      <c r="H6" s="30" t="s">
        <v>39</v>
      </c>
      <c r="I6" s="30"/>
      <c r="J6" s="30" t="s">
        <v>40</v>
      </c>
      <c r="K6" s="30" t="s">
        <v>41</v>
      </c>
      <c r="L6" s="30" t="s">
        <v>42</v>
      </c>
      <c r="M6" s="30"/>
      <c r="N6" s="30"/>
      <c r="O6" s="30"/>
      <c r="P6" s="30" t="s">
        <v>43</v>
      </c>
      <c r="Q6" s="30"/>
      <c r="R6" s="30"/>
      <c r="S6" s="30"/>
      <c r="T6" s="30"/>
      <c r="U6" s="30" t="s">
        <v>44</v>
      </c>
      <c r="V6" s="30"/>
      <c r="W6" s="30">
        <v>108858.76</v>
      </c>
      <c r="X6" s="30" t="s">
        <v>45</v>
      </c>
      <c r="Y6" s="30"/>
      <c r="Z6" s="30"/>
      <c r="AA6" s="31" t="s">
        <v>46</v>
      </c>
    </row>
    <row r="7" spans="2:33">
      <c r="B7" s="27"/>
      <c r="C7" s="27"/>
      <c r="D7" s="27"/>
      <c r="E7" s="27">
        <v>0.66346064814814798</v>
      </c>
      <c r="F7" s="27"/>
      <c r="G7" s="27"/>
      <c r="H7" s="27">
        <v>0.59628472222222195</v>
      </c>
      <c r="I7" s="27"/>
      <c r="J7" s="27"/>
      <c r="K7" s="27">
        <v>0.58442129629629602</v>
      </c>
      <c r="L7" s="27"/>
      <c r="M7" s="27"/>
      <c r="N7" s="27"/>
      <c r="O7" s="27"/>
      <c r="P7" s="27"/>
      <c r="Q7" s="27"/>
      <c r="R7" s="27"/>
      <c r="S7" s="27"/>
      <c r="T7" s="27"/>
      <c r="U7" s="27">
        <v>0.78054398148148196</v>
      </c>
      <c r="V7" s="27"/>
      <c r="W7" s="27"/>
      <c r="X7" s="27"/>
      <c r="Y7" s="27"/>
      <c r="Z7" s="27"/>
      <c r="AA7" s="27"/>
    </row>
    <row r="8" spans="2:33" ht="15" customHeight="1">
      <c r="B8" s="32"/>
      <c r="C8" s="32"/>
      <c r="D8" s="32"/>
      <c r="E8" s="32">
        <v>16073.06</v>
      </c>
      <c r="F8" s="32"/>
      <c r="G8" s="32"/>
      <c r="H8" s="32">
        <v>5353.4</v>
      </c>
      <c r="I8" s="32"/>
      <c r="J8" s="32"/>
      <c r="K8" s="33">
        <v>4842.78</v>
      </c>
      <c r="L8" s="32"/>
      <c r="M8" s="32"/>
      <c r="N8" s="32"/>
      <c r="O8" s="32"/>
      <c r="P8" s="32"/>
      <c r="Q8" s="32"/>
      <c r="R8" s="32"/>
      <c r="S8" s="32"/>
      <c r="T8" s="32"/>
      <c r="U8" s="32">
        <v>13481.48</v>
      </c>
      <c r="V8" s="32"/>
      <c r="W8" s="32"/>
      <c r="X8" s="34">
        <v>2.9166666666666698E-2</v>
      </c>
      <c r="Y8" s="34">
        <v>5.2777777777777798E-2</v>
      </c>
      <c r="Z8" s="32"/>
      <c r="AA8" s="32"/>
    </row>
    <row r="9" spans="2:33">
      <c r="B9" s="27"/>
      <c r="C9" s="27"/>
      <c r="D9" s="27"/>
      <c r="E9" s="27">
        <v>0.66346064814814798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>
        <v>0.66966435185185202</v>
      </c>
      <c r="V9" s="27"/>
      <c r="W9" s="27"/>
      <c r="X9" s="27"/>
      <c r="Y9" s="27"/>
      <c r="Z9" s="27"/>
      <c r="AA9" s="27"/>
    </row>
    <row r="10" spans="2:33" ht="15" customHeight="1">
      <c r="B10" s="32"/>
      <c r="C10" s="32"/>
      <c r="D10" s="32"/>
      <c r="E10" s="32">
        <v>16073.06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>
        <v>5656.03</v>
      </c>
      <c r="V10" s="32"/>
      <c r="W10" s="32"/>
      <c r="X10" s="34">
        <v>2.9166666666666698E-2</v>
      </c>
      <c r="Y10" s="34">
        <v>5.2777777777777798E-2</v>
      </c>
      <c r="Z10" s="32"/>
      <c r="AA10" s="32"/>
    </row>
    <row r="11" spans="2:33" ht="15" customHeight="1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4"/>
      <c r="Y11" s="34"/>
      <c r="Z11" s="32"/>
      <c r="AA11" s="32"/>
    </row>
    <row r="12" spans="2:33" ht="14.25" customHeight="1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5">
        <f>X8+W17</f>
        <v>0.8929861111111107</v>
      </c>
      <c r="Y12" s="34"/>
      <c r="Z12" s="32"/>
      <c r="AA12" s="36"/>
    </row>
    <row r="13" spans="2:33" ht="15.75" customHeight="1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4">
        <v>5.2777777777777798E-2</v>
      </c>
      <c r="Y13" s="34"/>
      <c r="Z13" s="32"/>
      <c r="AA13" s="32"/>
    </row>
    <row r="14" spans="2:33" ht="12" customHeight="1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5">
        <f>X13+W17</f>
        <v>0.91659722222222184</v>
      </c>
      <c r="Y14" s="35">
        <f>Y15+X17</f>
        <v>0.96178240740740795</v>
      </c>
      <c r="Z14" s="37"/>
      <c r="AA14" s="36">
        <f>AA15+Z17</f>
        <v>1.020532407407408</v>
      </c>
    </row>
    <row r="15" spans="2:33">
      <c r="J15" s="38">
        <f>J17-H17</f>
        <v>9.0798611111111038E-2</v>
      </c>
      <c r="K15" s="38">
        <f>K17-J17</f>
        <v>2.9594907407407001E-2</v>
      </c>
      <c r="L15" s="38">
        <f>L17-K17</f>
        <v>2.4930555555555955E-2</v>
      </c>
      <c r="O15" s="38">
        <f>O17-L23</f>
        <v>9.8912037037037048E-2</v>
      </c>
      <c r="Q15" s="38">
        <f>Q17-O17</f>
        <v>8.2337962962963029E-2</v>
      </c>
      <c r="R15" s="38">
        <f>R17-Q20</f>
        <v>4.5520833333333011E-2</v>
      </c>
      <c r="S15" s="38">
        <f>S17-R17</f>
        <v>3.0127314814814898E-2</v>
      </c>
      <c r="V15" s="38">
        <f>V17-U17</f>
        <v>2.9201388888889013E-2</v>
      </c>
      <c r="W15" s="38">
        <f>(W17-V20)</f>
        <v>5.2951388888888062E-2</v>
      </c>
      <c r="Y15" s="38">
        <f>X17-W17</f>
        <v>4.8981481481481959E-2</v>
      </c>
      <c r="Z15" s="38"/>
      <c r="AA15" s="38">
        <f>Z17-X17</f>
        <v>5.3865740740741019E-2</v>
      </c>
    </row>
    <row r="16" spans="2:33" s="2" customFormat="1" ht="24.75" customHeight="1">
      <c r="B16" s="25">
        <v>45283</v>
      </c>
      <c r="C16" s="39">
        <v>0</v>
      </c>
      <c r="D16" s="40">
        <v>4.1666666666666699E-2</v>
      </c>
      <c r="E16" s="39">
        <v>8.3333333333333301E-2</v>
      </c>
      <c r="F16" s="40">
        <v>0.125</v>
      </c>
      <c r="G16" s="39">
        <v>0.16666666666666699</v>
      </c>
      <c r="H16" s="40">
        <v>0.20833333333333301</v>
      </c>
      <c r="I16" s="39">
        <v>0.25</v>
      </c>
      <c r="J16" s="40">
        <v>0.29166666666666702</v>
      </c>
      <c r="K16" s="39">
        <v>0.33333333333333298</v>
      </c>
      <c r="L16" s="40">
        <v>0.375</v>
      </c>
      <c r="M16" s="39">
        <v>0.41666666666666702</v>
      </c>
      <c r="N16" s="40">
        <v>0.45833333333333298</v>
      </c>
      <c r="O16" s="39">
        <v>0.5</v>
      </c>
      <c r="P16" s="40">
        <v>0.54166666666666696</v>
      </c>
      <c r="Q16" s="39">
        <v>0.58333333333333304</v>
      </c>
      <c r="R16" s="40">
        <v>0.625</v>
      </c>
      <c r="S16" s="39">
        <v>0.66666666666666696</v>
      </c>
      <c r="T16" s="40">
        <v>0.70833333333333304</v>
      </c>
      <c r="U16" s="39">
        <v>0.75</v>
      </c>
      <c r="V16" s="40">
        <v>0.79166666666666696</v>
      </c>
      <c r="W16" s="39">
        <v>0.83333333333333304</v>
      </c>
      <c r="X16" s="40">
        <v>0.875</v>
      </c>
      <c r="Y16" s="39">
        <v>0.91666666666666696</v>
      </c>
      <c r="Z16" s="40">
        <v>0.95833333333333304</v>
      </c>
      <c r="AA16" s="39">
        <v>1</v>
      </c>
    </row>
    <row r="17" spans="2:27">
      <c r="B17" s="41"/>
      <c r="C17" s="27"/>
      <c r="D17" s="27"/>
      <c r="E17" s="27"/>
      <c r="F17" s="27"/>
      <c r="G17" s="27"/>
      <c r="H17" s="27">
        <v>0.23619212962962999</v>
      </c>
      <c r="I17" s="27"/>
      <c r="J17" s="27">
        <v>0.32699074074074103</v>
      </c>
      <c r="K17" s="27">
        <v>0.35658564814814803</v>
      </c>
      <c r="L17" s="27">
        <v>0.38151620370370398</v>
      </c>
      <c r="M17" s="27"/>
      <c r="N17" s="27">
        <v>0.46630787037037003</v>
      </c>
      <c r="O17" s="27">
        <v>0.51222222222222202</v>
      </c>
      <c r="P17" s="27"/>
      <c r="Q17" s="27">
        <v>0.59456018518518505</v>
      </c>
      <c r="R17" s="27">
        <v>0.65252314814814805</v>
      </c>
      <c r="S17" s="27">
        <v>0.68265046296296295</v>
      </c>
      <c r="T17" s="27">
        <v>0.73087962962963005</v>
      </c>
      <c r="U17" s="27">
        <v>0.76942129629629596</v>
      </c>
      <c r="V17" s="27">
        <v>0.79862268518518498</v>
      </c>
      <c r="W17" s="27">
        <v>0.86381944444444403</v>
      </c>
      <c r="X17" s="27">
        <v>0.91280092592592599</v>
      </c>
      <c r="Y17" s="27"/>
      <c r="Z17" s="27">
        <v>0.96666666666666701</v>
      </c>
      <c r="AA17" s="27"/>
    </row>
    <row r="18" spans="2:27">
      <c r="B18" s="42"/>
      <c r="C18" s="43"/>
      <c r="D18" s="44"/>
      <c r="E18" s="43"/>
      <c r="F18" s="43"/>
      <c r="G18" s="43"/>
      <c r="H18" s="43">
        <v>131.94999999999999</v>
      </c>
      <c r="I18" s="43"/>
      <c r="J18" s="43" t="s">
        <v>47</v>
      </c>
      <c r="K18" s="43">
        <v>178.74</v>
      </c>
      <c r="L18" s="43">
        <v>207.51</v>
      </c>
      <c r="M18" s="43"/>
      <c r="N18" s="43">
        <v>154.53</v>
      </c>
      <c r="O18" s="45">
        <v>602.05999999999995</v>
      </c>
      <c r="P18" s="43"/>
      <c r="Q18" s="46" t="s">
        <v>48</v>
      </c>
      <c r="R18" s="43" t="s">
        <v>49</v>
      </c>
      <c r="S18" s="43">
        <v>114.87</v>
      </c>
      <c r="T18" s="43">
        <v>97.37</v>
      </c>
      <c r="U18" s="43" t="s">
        <v>50</v>
      </c>
      <c r="V18" s="43" t="s">
        <v>51</v>
      </c>
      <c r="W18" s="43" t="s">
        <v>52</v>
      </c>
      <c r="X18" s="43" t="s">
        <v>53</v>
      </c>
      <c r="Y18" s="43"/>
      <c r="Z18" s="43" t="s">
        <v>54</v>
      </c>
      <c r="AA18" s="43"/>
    </row>
    <row r="19" spans="2:27"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2:27">
      <c r="B20" s="41"/>
      <c r="C20" s="27"/>
      <c r="D20" s="27"/>
      <c r="E20" s="27"/>
      <c r="F20" s="27"/>
      <c r="G20" s="27"/>
      <c r="H20" s="27"/>
      <c r="I20" s="27"/>
      <c r="J20" s="27"/>
      <c r="K20" s="27"/>
      <c r="L20" s="27">
        <v>0.400474537037037</v>
      </c>
      <c r="M20" s="27"/>
      <c r="N20" s="27"/>
      <c r="O20" s="27"/>
      <c r="P20" s="27"/>
      <c r="Q20" s="27">
        <v>0.60700231481481504</v>
      </c>
      <c r="R20" s="27">
        <v>0.64434027777777803</v>
      </c>
      <c r="S20" s="27"/>
      <c r="T20" s="27">
        <v>0.74497685185185203</v>
      </c>
      <c r="U20" s="27"/>
      <c r="V20" s="27">
        <v>0.81086805555555597</v>
      </c>
      <c r="W20" s="27"/>
      <c r="X20" s="27"/>
      <c r="Y20" s="27"/>
      <c r="Z20" s="27"/>
      <c r="AA20" s="27"/>
    </row>
    <row r="21" spans="2:27"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3">
        <v>161.35</v>
      </c>
      <c r="M21" s="43"/>
      <c r="N21" s="43"/>
      <c r="O21" s="43"/>
      <c r="P21" s="43"/>
      <c r="Q21" s="43" t="s">
        <v>55</v>
      </c>
      <c r="R21" s="43" t="s">
        <v>56</v>
      </c>
      <c r="S21" s="43"/>
      <c r="T21" s="43" t="s">
        <v>57</v>
      </c>
      <c r="U21" s="43"/>
      <c r="V21" s="43" t="s">
        <v>58</v>
      </c>
      <c r="W21" s="43"/>
      <c r="X21" s="43"/>
      <c r="Y21" s="43"/>
      <c r="Z21" s="43"/>
      <c r="AA21" s="43"/>
    </row>
    <row r="22" spans="2:27"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2:27">
      <c r="B23" s="41"/>
      <c r="C23" s="27"/>
      <c r="D23" s="27"/>
      <c r="E23" s="27"/>
      <c r="F23" s="27"/>
      <c r="G23" s="27"/>
      <c r="H23" s="27"/>
      <c r="I23" s="27"/>
      <c r="J23" s="27"/>
      <c r="K23" s="27"/>
      <c r="L23" s="27">
        <v>0.41331018518518498</v>
      </c>
      <c r="M23" s="27"/>
      <c r="N23" s="27"/>
      <c r="O23" s="27"/>
      <c r="P23" s="27"/>
      <c r="Q23" s="27"/>
      <c r="R23" s="27">
        <v>0.64434027777777803</v>
      </c>
      <c r="S23" s="27"/>
      <c r="T23" s="27">
        <v>0.74497685185185203</v>
      </c>
      <c r="U23" s="27"/>
      <c r="V23" s="27"/>
      <c r="W23" s="27"/>
      <c r="X23" s="27"/>
      <c r="Y23" s="27"/>
      <c r="Z23" s="27"/>
      <c r="AA23" s="27"/>
    </row>
    <row r="24" spans="2:27">
      <c r="B24" s="42"/>
      <c r="C24" s="43"/>
      <c r="D24" s="43"/>
      <c r="E24" s="43"/>
      <c r="F24" s="43"/>
      <c r="G24" s="43"/>
      <c r="H24" s="43"/>
      <c r="I24" s="43"/>
      <c r="J24" s="43"/>
      <c r="K24" s="43"/>
      <c r="L24" s="45" t="s">
        <v>59</v>
      </c>
      <c r="M24" s="43"/>
      <c r="N24" s="43"/>
      <c r="O24" s="43"/>
      <c r="P24" s="43"/>
      <c r="Q24" s="43"/>
      <c r="R24" s="43" t="s">
        <v>56</v>
      </c>
      <c r="S24" s="43"/>
      <c r="T24" s="43" t="s">
        <v>57</v>
      </c>
      <c r="U24" s="43"/>
      <c r="V24" s="43"/>
      <c r="W24" s="43"/>
      <c r="X24" s="43"/>
      <c r="Y24" s="43"/>
      <c r="Z24" s="43"/>
      <c r="AA24" s="43"/>
    </row>
    <row r="25" spans="2:27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2:27">
      <c r="B26" s="47">
        <v>45283.511805555601</v>
      </c>
      <c r="C26" s="43"/>
      <c r="D26" s="43"/>
      <c r="E26" s="43"/>
      <c r="F26" s="43"/>
      <c r="G26" s="43"/>
      <c r="H26" s="43"/>
      <c r="I26" s="43"/>
      <c r="J26" s="43"/>
      <c r="K26" s="43"/>
      <c r="L26" s="37">
        <f>O17-L23</f>
        <v>9.8912037037037048E-2</v>
      </c>
      <c r="M26" s="43"/>
      <c r="N26" s="43"/>
      <c r="O26" s="37">
        <f>Q17-O17</f>
        <v>8.2337962962963029E-2</v>
      </c>
      <c r="P26" s="36">
        <f>O26+M37</f>
        <v>0.51703703703703696</v>
      </c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2:27"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37">
        <f>Q17-L23</f>
        <v>0.18125000000000008</v>
      </c>
      <c r="M27" s="43"/>
      <c r="N27" s="43"/>
      <c r="O27" s="43"/>
      <c r="P27" s="36">
        <f>M40+O26</f>
        <v>0.52759259259259306</v>
      </c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2:27"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2:27" s="48" customFormat="1" ht="5.25" customHeight="1"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</row>
    <row r="30" spans="2:27" s="38" customFormat="1">
      <c r="C30" s="37"/>
      <c r="D30" s="37"/>
      <c r="E30" s="37"/>
      <c r="F30" s="37"/>
      <c r="G30" s="37"/>
      <c r="H30" s="37"/>
      <c r="I30" s="37"/>
      <c r="J30" s="37"/>
      <c r="K30" s="37">
        <f>J37+K31</f>
        <v>0.322546296296297</v>
      </c>
      <c r="L30" s="37"/>
      <c r="M30" s="37"/>
      <c r="N30" s="36">
        <f>N37+N31</f>
        <v>0.49469907407407404</v>
      </c>
      <c r="O30" s="37"/>
      <c r="P30" s="36">
        <f>P31+P37</f>
        <v>0.63550925925925894</v>
      </c>
      <c r="Q30" s="37"/>
      <c r="R30" s="37"/>
      <c r="S30" s="37"/>
      <c r="T30" s="37"/>
      <c r="U30" s="37">
        <f>U37+U31</f>
        <v>0.83601851851851805</v>
      </c>
      <c r="V30" s="37"/>
      <c r="W30" s="37"/>
      <c r="X30" s="37"/>
      <c r="Y30" s="37"/>
      <c r="Z30" s="37"/>
      <c r="AA30" s="37"/>
    </row>
    <row r="31" spans="2:27" s="38" customFormat="1">
      <c r="C31" s="37"/>
      <c r="D31" s="37"/>
      <c r="E31" s="37"/>
      <c r="F31" s="37"/>
      <c r="G31" s="37"/>
      <c r="H31" s="37"/>
      <c r="I31" s="37"/>
      <c r="J31" s="37"/>
      <c r="K31" s="37">
        <f>J37-I37</f>
        <v>2.6365740740740995E-2</v>
      </c>
      <c r="L31" s="37"/>
      <c r="M31" s="37"/>
      <c r="N31" s="37">
        <f>N37-M37</f>
        <v>3.0000000000000027E-2</v>
      </c>
      <c r="O31" s="37"/>
      <c r="P31" s="37">
        <f>P37-O37</f>
        <v>5.7962962962962994E-2</v>
      </c>
      <c r="Q31" s="37"/>
      <c r="R31" s="37"/>
      <c r="S31" s="37"/>
      <c r="T31" s="37">
        <f>T37+U31</f>
        <v>0.77517361111111105</v>
      </c>
      <c r="U31" s="37">
        <f>U37-T37</f>
        <v>6.0844907407407001E-2</v>
      </c>
      <c r="V31" s="37"/>
      <c r="W31" s="37"/>
      <c r="X31" s="37"/>
      <c r="Y31" s="37"/>
      <c r="Z31" s="37"/>
      <c r="AA31" s="37"/>
    </row>
    <row r="32" spans="2:27" s="38" customFormat="1">
      <c r="C32" s="37"/>
      <c r="D32" s="37"/>
      <c r="E32" s="37"/>
      <c r="F32" s="37"/>
      <c r="G32" s="37"/>
      <c r="H32" s="37"/>
      <c r="I32" s="37"/>
      <c r="J32" s="37"/>
      <c r="K32" s="36">
        <f>K33+J40</f>
        <v>0.38318287037036997</v>
      </c>
      <c r="L32" s="36">
        <f>L33+L40</f>
        <v>0.43601851851851903</v>
      </c>
      <c r="M32" s="36">
        <f>M37+M33</f>
        <v>0.46946759259259196</v>
      </c>
      <c r="N32" s="36">
        <f>N33+N40</f>
        <v>0.49032407407407397</v>
      </c>
      <c r="O32" s="36">
        <f>O33+O37</f>
        <v>0.57446759259259195</v>
      </c>
      <c r="P32" s="36">
        <f>P33+P40</f>
        <v>0.62652777777777802</v>
      </c>
      <c r="Q32" s="37"/>
      <c r="R32" s="37"/>
      <c r="S32" s="37"/>
      <c r="T32" s="37"/>
      <c r="U32" s="36">
        <f>U33+U40</f>
        <v>0.80864583333333395</v>
      </c>
      <c r="V32" s="37"/>
      <c r="W32" s="36">
        <f>W37+W33</f>
        <v>0.85385416666666603</v>
      </c>
      <c r="X32" s="37"/>
      <c r="Y32" s="37"/>
      <c r="Z32" s="36">
        <f>Z40+Z35</f>
        <v>1.0374537037037039</v>
      </c>
      <c r="AA32" s="37"/>
    </row>
    <row r="33" spans="2:27" s="38" customFormat="1">
      <c r="C33" s="37"/>
      <c r="D33" s="37"/>
      <c r="E33" s="37"/>
      <c r="F33" s="37"/>
      <c r="G33" s="37"/>
      <c r="H33" s="37"/>
      <c r="I33" s="37"/>
      <c r="J33" s="37"/>
      <c r="K33" s="37">
        <f>K40-J37</f>
        <v>6.7662037037036993E-2</v>
      </c>
      <c r="L33" s="37">
        <f>L40-K40</f>
        <v>3.6087962962963016E-2</v>
      </c>
      <c r="M33" s="37">
        <f>M37-L40</f>
        <v>3.4768518518517977E-2</v>
      </c>
      <c r="N33" s="37">
        <f>N40-M40</f>
        <v>2.253472222222197E-2</v>
      </c>
      <c r="O33" s="37">
        <f>O37-N37</f>
        <v>5.4884259259258938E-2</v>
      </c>
      <c r="P33" s="37">
        <f>P40-O40</f>
        <v>4.7673611111111014E-2</v>
      </c>
      <c r="Q33" s="37"/>
      <c r="R33" s="37"/>
      <c r="S33" s="37"/>
      <c r="T33" s="37"/>
      <c r="U33" s="37">
        <f>U40-T40</f>
        <v>3.2638888888888995E-2</v>
      </c>
      <c r="V33" s="37"/>
      <c r="W33" s="37">
        <f>W37-V37</f>
        <v>1.818287037037003E-2</v>
      </c>
      <c r="X33" s="37"/>
      <c r="Y33" s="37"/>
      <c r="Z33" s="37"/>
      <c r="AA33" s="37"/>
    </row>
    <row r="34" spans="2:27" s="38" customFormat="1">
      <c r="C34" s="37"/>
      <c r="D34" s="37"/>
      <c r="E34" s="37"/>
      <c r="F34" s="37"/>
      <c r="G34" s="37"/>
      <c r="H34" s="37"/>
      <c r="I34" s="37">
        <f>I35+I37</f>
        <v>0.30818287037037101</v>
      </c>
      <c r="J34" s="37">
        <f>I35+I37</f>
        <v>0.30818287037037101</v>
      </c>
      <c r="K34" s="36">
        <f>K35+J43</f>
        <v>0.36861111111111095</v>
      </c>
      <c r="L34" s="36">
        <f>L43+L35</f>
        <v>0.44210648148148202</v>
      </c>
      <c r="M34" s="36">
        <f>M35+M37</f>
        <v>0.478101851851852</v>
      </c>
      <c r="N34" s="36">
        <f>N35+N43</f>
        <v>0.50806712962962997</v>
      </c>
      <c r="O34" s="36">
        <f>O35+O37</f>
        <v>0.58297453703703694</v>
      </c>
      <c r="P34" s="36">
        <f>P43+P35</f>
        <v>0.63328703703703604</v>
      </c>
      <c r="Q34" s="37"/>
      <c r="R34" s="37"/>
      <c r="S34" s="37"/>
      <c r="T34" s="37"/>
      <c r="U34" s="36">
        <f>U43+U35</f>
        <v>0.81937500000000107</v>
      </c>
      <c r="V34" s="36">
        <f>V37+V35</f>
        <v>0.85980324074074088</v>
      </c>
      <c r="W34" s="36">
        <f>W40+W35</f>
        <v>0.91093750000000007</v>
      </c>
      <c r="X34" s="36">
        <f>X35+X37</f>
        <v>0.96370370370370295</v>
      </c>
      <c r="Y34" s="37"/>
      <c r="Z34" s="36">
        <f>Z37+Z35</f>
        <v>1.0182870370370369</v>
      </c>
      <c r="AA34" s="37"/>
    </row>
    <row r="35" spans="2:27" s="38" customFormat="1">
      <c r="C35" s="37">
        <f>C40-C37</f>
        <v>2.2337962962963001E-3</v>
      </c>
      <c r="D35" s="37"/>
      <c r="E35" s="37"/>
      <c r="F35" s="37"/>
      <c r="G35" s="37"/>
      <c r="H35" s="37"/>
      <c r="I35" s="37">
        <f>I37-H37</f>
        <v>3.8368055555556002E-2</v>
      </c>
      <c r="J35" s="37">
        <f>J43-I37</f>
        <v>4.9398148148147969E-2</v>
      </c>
      <c r="K35" s="37">
        <f>J43-I37</f>
        <v>4.9398148148147969E-2</v>
      </c>
      <c r="L35" s="37">
        <f>L43-K43</f>
        <v>4.0254629629630001E-2</v>
      </c>
      <c r="M35" s="37">
        <f>M40-L43</f>
        <v>4.3402777777778012E-2</v>
      </c>
      <c r="N35" s="37">
        <f>N37-M37</f>
        <v>3.0000000000000027E-2</v>
      </c>
      <c r="O35" s="37">
        <f>O40-N40</f>
        <v>6.3391203703703991E-2</v>
      </c>
      <c r="P35" s="51">
        <f>P43-O40</f>
        <v>5.1053240740740025E-2</v>
      </c>
      <c r="Q35" s="37"/>
      <c r="R35" s="37"/>
      <c r="S35" s="37"/>
      <c r="T35" s="37">
        <f>T37-S37</f>
        <v>3.6435185185185071E-2</v>
      </c>
      <c r="U35" s="37">
        <f>U43-T43</f>
        <v>3.4745370370371065E-2</v>
      </c>
      <c r="V35" s="37">
        <f>V37-U37</f>
        <v>4.2314814814814916E-2</v>
      </c>
      <c r="W35" s="37">
        <f>W40-V37</f>
        <v>4.6724537037037051E-2</v>
      </c>
      <c r="X35" s="37">
        <f>X37-W40</f>
        <v>4.9745370370369968E-2</v>
      </c>
      <c r="Y35" s="37"/>
      <c r="Z35" s="37">
        <f>Z37-X37</f>
        <v>5.2164351851851976E-2</v>
      </c>
      <c r="AA35" s="37"/>
    </row>
    <row r="36" spans="2:27" s="2" customFormat="1" ht="24.75" customHeight="1">
      <c r="B36" s="25">
        <v>45284</v>
      </c>
      <c r="C36" s="39">
        <v>0</v>
      </c>
      <c r="D36" s="40">
        <v>4.1666666666666699E-2</v>
      </c>
      <c r="E36" s="39">
        <v>8.3333333333333301E-2</v>
      </c>
      <c r="F36" s="40">
        <v>0.125</v>
      </c>
      <c r="G36" s="39">
        <v>0.16666666666666699</v>
      </c>
      <c r="H36" s="40">
        <v>0.20833333333333301</v>
      </c>
      <c r="I36" s="39">
        <v>0.25</v>
      </c>
      <c r="J36" s="40">
        <v>0.29166666666666702</v>
      </c>
      <c r="K36" s="39">
        <v>0.33333333333333298</v>
      </c>
      <c r="L36" s="40">
        <v>0.375</v>
      </c>
      <c r="M36" s="39">
        <v>0.41666666666666702</v>
      </c>
      <c r="N36" s="40">
        <v>0.45833333333333298</v>
      </c>
      <c r="O36" s="39">
        <v>0.5</v>
      </c>
      <c r="P36" s="40">
        <v>0.54166666666666696</v>
      </c>
      <c r="Q36" s="39">
        <v>0.58333333333333304</v>
      </c>
      <c r="R36" s="40">
        <v>0.625</v>
      </c>
      <c r="S36" s="39">
        <v>0.66666666666666696</v>
      </c>
      <c r="T36" s="40">
        <v>0.70833333333333304</v>
      </c>
      <c r="U36" s="39">
        <v>0.75</v>
      </c>
      <c r="V36" s="40">
        <v>0.79166666666666696</v>
      </c>
      <c r="W36" s="39">
        <v>0.83333333333333304</v>
      </c>
      <c r="X36" s="40">
        <v>0.875</v>
      </c>
      <c r="Y36" s="39">
        <v>0.91666666666666696</v>
      </c>
      <c r="Z36" s="40">
        <v>0.95833333333333304</v>
      </c>
      <c r="AA36" s="39">
        <v>1</v>
      </c>
    </row>
    <row r="37" spans="2:27">
      <c r="B37" s="41"/>
      <c r="C37" s="27">
        <v>2.6504629629629599E-3</v>
      </c>
      <c r="D37" s="27"/>
      <c r="E37" s="27"/>
      <c r="F37" s="27"/>
      <c r="G37" s="27"/>
      <c r="H37" s="27">
        <v>0.23144675925925901</v>
      </c>
      <c r="I37" s="27">
        <v>0.26981481481481501</v>
      </c>
      <c r="J37" s="27">
        <v>0.296180555555556</v>
      </c>
      <c r="K37" s="27">
        <v>0.33745370370370398</v>
      </c>
      <c r="L37" s="27"/>
      <c r="M37" s="27">
        <v>0.43469907407407399</v>
      </c>
      <c r="N37" s="27">
        <v>0.46469907407407401</v>
      </c>
      <c r="O37" s="27">
        <v>0.51958333333333295</v>
      </c>
      <c r="P37" s="27">
        <v>0.57754629629629595</v>
      </c>
      <c r="Q37" s="27">
        <v>0.59466435185185196</v>
      </c>
      <c r="R37" s="27">
        <v>0.63059027777777799</v>
      </c>
      <c r="S37" s="27">
        <v>0.67789351851851898</v>
      </c>
      <c r="T37" s="27">
        <v>0.71432870370370405</v>
      </c>
      <c r="U37" s="27">
        <v>0.77517361111111105</v>
      </c>
      <c r="V37" s="27">
        <v>0.81748842592592597</v>
      </c>
      <c r="W37" s="27">
        <v>0.835671296296296</v>
      </c>
      <c r="X37" s="27">
        <v>0.91395833333333298</v>
      </c>
      <c r="Y37" s="27"/>
      <c r="Z37" s="27">
        <v>0.96612268518518496</v>
      </c>
      <c r="AA37" s="27"/>
    </row>
    <row r="38" spans="2:27">
      <c r="B38" s="42"/>
      <c r="C38" s="43" t="s">
        <v>60</v>
      </c>
      <c r="D38" s="44"/>
      <c r="E38" s="43"/>
      <c r="F38" s="43"/>
      <c r="G38" s="43"/>
      <c r="H38" s="43" t="s">
        <v>61</v>
      </c>
      <c r="I38" s="43" t="s">
        <v>62</v>
      </c>
      <c r="J38" s="43" t="s">
        <v>63</v>
      </c>
      <c r="K38" s="43" t="s">
        <v>64</v>
      </c>
      <c r="L38" s="43"/>
      <c r="M38" s="45" t="s">
        <v>65</v>
      </c>
      <c r="N38" s="43" t="s">
        <v>66</v>
      </c>
      <c r="O38" s="43" t="s">
        <v>67</v>
      </c>
      <c r="P38" s="43" t="s">
        <v>68</v>
      </c>
      <c r="Q38" s="52">
        <v>180.42</v>
      </c>
      <c r="R38" s="43" t="s">
        <v>69</v>
      </c>
      <c r="S38" s="43" t="s">
        <v>70</v>
      </c>
      <c r="T38" s="43" t="s">
        <v>71</v>
      </c>
      <c r="U38" s="43" t="s">
        <v>72</v>
      </c>
      <c r="V38" s="43" t="s">
        <v>73</v>
      </c>
      <c r="W38" s="43" t="s">
        <v>74</v>
      </c>
      <c r="X38" s="43" t="s">
        <v>75</v>
      </c>
      <c r="Y38" s="43"/>
      <c r="Z38" s="45" t="s">
        <v>76</v>
      </c>
      <c r="AA38" s="43"/>
    </row>
    <row r="39" spans="2:27">
      <c r="B39" s="4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2:27">
      <c r="B40" s="41"/>
      <c r="C40" s="27">
        <v>4.8842592592592601E-3</v>
      </c>
      <c r="D40" s="27"/>
      <c r="E40" s="27"/>
      <c r="F40" s="27"/>
      <c r="G40" s="27"/>
      <c r="H40" s="27">
        <v>0.241377314814815</v>
      </c>
      <c r="I40" s="27"/>
      <c r="J40" s="27">
        <v>0.31552083333333297</v>
      </c>
      <c r="K40" s="27">
        <v>0.36384259259259299</v>
      </c>
      <c r="L40" s="27">
        <v>0.39993055555555601</v>
      </c>
      <c r="M40" s="27">
        <v>0.44525462962963003</v>
      </c>
      <c r="N40" s="27">
        <v>0.467789351851852</v>
      </c>
      <c r="O40" s="27">
        <v>0.53118055555555599</v>
      </c>
      <c r="P40" s="27">
        <v>0.578854166666667</v>
      </c>
      <c r="Q40" s="27"/>
      <c r="R40" s="27"/>
      <c r="S40" s="27"/>
      <c r="T40" s="27">
        <v>0.74336805555555596</v>
      </c>
      <c r="U40" s="27">
        <v>0.77600694444444496</v>
      </c>
      <c r="V40" s="27">
        <v>0.83013888888888898</v>
      </c>
      <c r="W40" s="27">
        <v>0.86421296296296302</v>
      </c>
      <c r="X40" s="27"/>
      <c r="Y40" s="27"/>
      <c r="Z40" s="27">
        <v>0.98528935185185196</v>
      </c>
      <c r="AA40" s="27"/>
    </row>
    <row r="41" spans="2:27">
      <c r="B41" s="42"/>
      <c r="C41" s="43" t="s">
        <v>77</v>
      </c>
      <c r="D41" s="43"/>
      <c r="E41" s="43"/>
      <c r="F41" s="43"/>
      <c r="G41" s="43"/>
      <c r="H41" s="45" t="s">
        <v>78</v>
      </c>
      <c r="I41" s="43"/>
      <c r="J41" s="43" t="s">
        <v>79</v>
      </c>
      <c r="K41" s="43" t="s">
        <v>80</v>
      </c>
      <c r="L41" s="43" t="s">
        <v>81</v>
      </c>
      <c r="M41" s="45" t="s">
        <v>82</v>
      </c>
      <c r="N41" s="43" t="s">
        <v>83</v>
      </c>
      <c r="O41" s="43" t="s">
        <v>84</v>
      </c>
      <c r="P41" s="43" t="s">
        <v>85</v>
      </c>
      <c r="Q41" s="43"/>
      <c r="R41" s="43"/>
      <c r="S41" s="43"/>
      <c r="T41" s="43" t="s">
        <v>86</v>
      </c>
      <c r="U41" s="43" t="s">
        <v>87</v>
      </c>
      <c r="V41" s="43" t="s">
        <v>88</v>
      </c>
      <c r="W41" s="43" t="s">
        <v>89</v>
      </c>
      <c r="X41" s="43"/>
      <c r="Y41" s="43"/>
      <c r="Z41" s="43" t="s">
        <v>90</v>
      </c>
      <c r="AA41" s="43"/>
    </row>
    <row r="42" spans="2:27">
      <c r="B42" s="42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2:27">
      <c r="B43" s="41"/>
      <c r="C43" s="27"/>
      <c r="D43" s="27"/>
      <c r="E43" s="27"/>
      <c r="F43" s="27"/>
      <c r="G43" s="27"/>
      <c r="H43" s="27"/>
      <c r="I43" s="27"/>
      <c r="J43" s="27">
        <v>0.31921296296296298</v>
      </c>
      <c r="K43" s="27">
        <v>0.36159722222222201</v>
      </c>
      <c r="L43" s="27">
        <v>0.40185185185185202</v>
      </c>
      <c r="M43" s="27"/>
      <c r="N43" s="27">
        <v>0.47806712962962999</v>
      </c>
      <c r="O43" s="27"/>
      <c r="P43" s="27">
        <v>0.58223379629629601</v>
      </c>
      <c r="Q43" s="27"/>
      <c r="R43" s="27"/>
      <c r="S43" s="27"/>
      <c r="T43" s="27">
        <v>0.74988425925925895</v>
      </c>
      <c r="U43" s="27">
        <v>0.78462962962963001</v>
      </c>
      <c r="V43" s="27"/>
      <c r="W43" s="27"/>
      <c r="X43" s="27"/>
      <c r="Y43" s="27"/>
      <c r="Z43" s="27"/>
      <c r="AA43" s="27"/>
    </row>
    <row r="44" spans="2:27">
      <c r="B44" s="42"/>
      <c r="C44" s="43"/>
      <c r="D44" s="43"/>
      <c r="E44" s="43"/>
      <c r="F44" s="43"/>
      <c r="G44" s="43"/>
      <c r="H44" s="43"/>
      <c r="I44" s="43"/>
      <c r="J44" s="43" t="s">
        <v>91</v>
      </c>
      <c r="K44" s="43" t="s">
        <v>92</v>
      </c>
      <c r="L44" s="43" t="s">
        <v>81</v>
      </c>
      <c r="M44" s="43"/>
      <c r="N44" s="43" t="s">
        <v>93</v>
      </c>
      <c r="O44" s="43"/>
      <c r="P44" s="43" t="s">
        <v>94</v>
      </c>
      <c r="Q44" s="43"/>
      <c r="R44" s="43"/>
      <c r="S44" s="43"/>
      <c r="T44" s="43" t="s">
        <v>95</v>
      </c>
      <c r="U44" s="43" t="s">
        <v>96</v>
      </c>
      <c r="V44" s="43"/>
      <c r="W44" s="43"/>
      <c r="X44" s="43"/>
      <c r="Y44" s="43"/>
      <c r="Z44" s="43"/>
      <c r="AA44" s="43"/>
    </row>
    <row r="46" spans="2:27">
      <c r="L46" s="53">
        <f>L43-L40</f>
        <v>1.9212962962960045E-3</v>
      </c>
      <c r="M46" s="53">
        <f>M40-M37</f>
        <v>1.055555555555604E-2</v>
      </c>
    </row>
    <row r="47" spans="2:27">
      <c r="K47" s="38"/>
      <c r="P47" s="38">
        <f>P37-O37</f>
        <v>5.7962962962962994E-2</v>
      </c>
      <c r="Q47" s="54">
        <f>P47+P37</f>
        <v>0.63550925925925894</v>
      </c>
      <c r="U47" s="38">
        <f>U40-U37</f>
        <v>8.3333333333390769E-4</v>
      </c>
    </row>
    <row r="48" spans="2:27">
      <c r="B48" s="55">
        <f>B50+B49</f>
        <v>45285.356250000004</v>
      </c>
      <c r="H48" s="38">
        <f>M37-H40</f>
        <v>0.19332175925925899</v>
      </c>
      <c r="N48" s="1" t="s">
        <v>97</v>
      </c>
      <c r="O48" s="38">
        <f>P40-P37</f>
        <v>1.3078703703710559E-3</v>
      </c>
      <c r="P48" s="38">
        <f>P47+O48</f>
        <v>5.927083333333405E-2</v>
      </c>
      <c r="Q48" s="54">
        <f>Q47+O48</f>
        <v>0.63681712962963</v>
      </c>
      <c r="U48" s="38">
        <f>U43-U40</f>
        <v>8.6226851851850528E-3</v>
      </c>
    </row>
    <row r="49" spans="2:27">
      <c r="B49" s="55">
        <f>B50-B26</f>
        <v>0.92222222220152617</v>
      </c>
      <c r="H49" s="38">
        <f>M40-H40</f>
        <v>0.20387731481481502</v>
      </c>
      <c r="N49" s="1" t="s">
        <v>97</v>
      </c>
      <c r="O49" s="38">
        <f>P43-P40</f>
        <v>3.3796296296290107E-3</v>
      </c>
      <c r="P49" s="38">
        <f>P48+O49</f>
        <v>6.265046296296306E-2</v>
      </c>
      <c r="Q49" s="54">
        <f>Q48+O49</f>
        <v>0.64019675925925901</v>
      </c>
    </row>
    <row r="50" spans="2:27">
      <c r="B50" s="55">
        <v>45284.434027777803</v>
      </c>
    </row>
    <row r="54" spans="2:27" s="48" customFormat="1" ht="5.25" customHeight="1">
      <c r="B54" s="49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</row>
    <row r="55" spans="2:27" s="38" customFormat="1">
      <c r="C55" s="37"/>
      <c r="D55" s="37"/>
      <c r="E55" s="37"/>
      <c r="F55" s="37"/>
      <c r="G55" s="37"/>
      <c r="H55" s="37"/>
      <c r="I55" s="37">
        <f>I56+I64</f>
        <v>0.44422453703703652</v>
      </c>
      <c r="J55" s="37"/>
      <c r="K55" s="37"/>
      <c r="L55" s="37"/>
      <c r="M55" s="37">
        <f>M56+M64</f>
        <v>0.57909722222222304</v>
      </c>
      <c r="N55" s="36"/>
      <c r="O55" s="37"/>
      <c r="P55" s="36">
        <f>P64+P56</f>
        <v>0.66468749999999899</v>
      </c>
      <c r="Q55" s="37"/>
      <c r="R55" s="37"/>
      <c r="S55" s="36">
        <f>S64+S56</f>
        <v>0.7930324074074081</v>
      </c>
      <c r="T55" s="37"/>
      <c r="U55" s="37"/>
      <c r="V55" s="37"/>
      <c r="W55" s="37"/>
      <c r="X55" s="37"/>
      <c r="Y55" s="37"/>
      <c r="Z55" s="37"/>
      <c r="AA55" s="37"/>
    </row>
    <row r="56" spans="2:27" s="38" customFormat="1">
      <c r="C56" s="37"/>
      <c r="D56" s="37"/>
      <c r="E56" s="37"/>
      <c r="F56" s="37"/>
      <c r="G56" s="37"/>
      <c r="H56" s="37"/>
      <c r="I56" s="37">
        <f>I64-D64</f>
        <v>0.18121527777777752</v>
      </c>
      <c r="J56" s="37"/>
      <c r="K56" s="37"/>
      <c r="L56" s="37"/>
      <c r="M56" s="37">
        <f>M64-I64</f>
        <v>0.15804398148148202</v>
      </c>
      <c r="N56" s="36"/>
      <c r="O56" s="37"/>
      <c r="P56" s="51">
        <f>P64-M64</f>
        <v>0.12181712962962898</v>
      </c>
      <c r="Q56" s="37">
        <f>M64-S56</f>
        <v>0.29597222222222197</v>
      </c>
      <c r="R56" s="37">
        <f>P64-S56</f>
        <v>0.41778935185185095</v>
      </c>
      <c r="S56" s="37">
        <f>S64-P64</f>
        <v>0.12508101851851905</v>
      </c>
      <c r="T56" s="37"/>
      <c r="U56" s="37"/>
      <c r="V56" s="37"/>
      <c r="W56" s="37"/>
      <c r="X56" s="37"/>
      <c r="Y56" s="37"/>
      <c r="Z56" s="37"/>
      <c r="AA56" s="37"/>
    </row>
    <row r="57" spans="2:27" s="38" customFormat="1">
      <c r="C57" s="37"/>
      <c r="D57" s="37"/>
      <c r="E57" s="37"/>
      <c r="F57" s="37"/>
      <c r="G57" s="37"/>
      <c r="H57" s="37"/>
      <c r="I57" s="37">
        <f>T64-I64</f>
        <v>0.45407407407407396</v>
      </c>
      <c r="J57" s="37"/>
      <c r="K57" s="37"/>
      <c r="L57" s="36">
        <f>L58+L70</f>
        <v>0.49806712962962907</v>
      </c>
      <c r="M57" s="37">
        <f>L70+M58</f>
        <v>0.48754629629629603</v>
      </c>
      <c r="N57" s="36"/>
      <c r="O57" s="37"/>
      <c r="P57" s="36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2:27" s="38" customFormat="1">
      <c r="C58" s="37"/>
      <c r="D58" s="37"/>
      <c r="E58" s="37"/>
      <c r="F58" s="37"/>
      <c r="G58" s="37"/>
      <c r="H58" s="37"/>
      <c r="I58" s="37"/>
      <c r="J58" s="37"/>
      <c r="K58" s="37"/>
      <c r="L58" s="56">
        <f>L70-J70</f>
        <v>8.8368055555555047E-2</v>
      </c>
      <c r="M58" s="37">
        <f>L70-J73</f>
        <v>7.7847222222222012E-2</v>
      </c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2:27" s="38" customFormat="1">
      <c r="C59" s="37"/>
      <c r="D59" s="37"/>
      <c r="E59" s="37"/>
      <c r="F59" s="36">
        <f>F60+F64</f>
        <v>0.21142361111111052</v>
      </c>
      <c r="G59" s="37"/>
      <c r="H59" s="37"/>
      <c r="I59" s="37"/>
      <c r="J59" s="36">
        <f>J60+J70</f>
        <v>0.38252314814814897</v>
      </c>
      <c r="K59" s="36"/>
      <c r="L59" s="36">
        <f>L60+L67</f>
        <v>0.47399305555555604</v>
      </c>
      <c r="M59" s="36">
        <f>M60+M67</f>
        <v>0.51518518518518497</v>
      </c>
      <c r="N59" s="36"/>
      <c r="O59" s="36"/>
      <c r="P59" s="36"/>
      <c r="Q59" s="37">
        <f>Q62+Q66</f>
        <v>6.6666666666666693E-2</v>
      </c>
      <c r="R59" s="37"/>
      <c r="S59" s="57">
        <f>S60+S70</f>
        <v>0.76229166666666603</v>
      </c>
      <c r="T59" s="36">
        <f>T60+T67</f>
        <v>0.83910879629629609</v>
      </c>
      <c r="U59" s="57">
        <f>U64+U60</f>
        <v>0.81761574074074106</v>
      </c>
      <c r="V59" s="37"/>
      <c r="W59" s="36"/>
      <c r="X59" s="37"/>
      <c r="Y59" s="37"/>
      <c r="Z59" s="37"/>
      <c r="AA59" s="37"/>
    </row>
    <row r="60" spans="2:27" s="38" customFormat="1">
      <c r="C60" s="37"/>
      <c r="D60" s="37"/>
      <c r="E60" s="37"/>
      <c r="F60" s="37">
        <f>F64-D64</f>
        <v>6.4814814814814506E-2</v>
      </c>
      <c r="G60" s="37"/>
      <c r="H60" s="37"/>
      <c r="I60" s="37"/>
      <c r="J60" s="37">
        <f>J73-I67</f>
        <v>6.1192129629629999E-2</v>
      </c>
      <c r="K60" s="37"/>
      <c r="L60" s="37">
        <f>L67-J67</f>
        <v>7.9803240740741022E-2</v>
      </c>
      <c r="M60" s="37">
        <f>M67-L67</f>
        <v>6.0497685185185002E-2</v>
      </c>
      <c r="N60" s="37"/>
      <c r="O60" s="37"/>
      <c r="P60" s="37"/>
      <c r="Q60" s="37"/>
      <c r="R60" s="37"/>
      <c r="S60" s="37">
        <f>S70-Q67</f>
        <v>6.9895833333333046E-2</v>
      </c>
      <c r="T60" s="37">
        <f>T67-R64</f>
        <v>9.5682870370370043E-2</v>
      </c>
      <c r="U60" s="37">
        <f>U67-S70</f>
        <v>6.4189814814815005E-2</v>
      </c>
      <c r="V60" s="37"/>
      <c r="W60" s="37"/>
      <c r="X60" s="37"/>
      <c r="Y60" s="37"/>
      <c r="Z60" s="37"/>
      <c r="AA60" s="37"/>
    </row>
    <row r="61" spans="2:27" s="38" customFormat="1">
      <c r="C61" s="37"/>
      <c r="D61" s="37"/>
      <c r="E61" s="36">
        <f>E62+E64</f>
        <v>0.1680902777777776</v>
      </c>
      <c r="F61" s="36">
        <f>F62+F67</f>
        <v>0.21284722222222302</v>
      </c>
      <c r="G61" s="37"/>
      <c r="H61" s="36">
        <f>H64+H62</f>
        <v>0.26995370370370297</v>
      </c>
      <c r="I61" s="58">
        <f>I62+I64</f>
        <v>0.30864583333333301</v>
      </c>
      <c r="J61" s="58">
        <f>J70+J62</f>
        <v>0.37965277777777895</v>
      </c>
      <c r="K61" s="36">
        <f>K62+K70</f>
        <v>0.41738425925925998</v>
      </c>
      <c r="L61" s="36">
        <f>L64+L62</f>
        <v>0.45063657407407298</v>
      </c>
      <c r="M61" s="36" t="s">
        <v>98</v>
      </c>
      <c r="N61" s="36">
        <f>N62+N64</f>
        <v>0.58916666666666595</v>
      </c>
      <c r="O61" s="36"/>
      <c r="P61" s="36">
        <f>P62+P64</f>
        <v>0.58630787037037002</v>
      </c>
      <c r="Q61" s="37">
        <f>Q62+Q64</f>
        <v>0.68751157407407371</v>
      </c>
      <c r="R61" s="37">
        <f>R62+R64</f>
        <v>0.752615740740742</v>
      </c>
      <c r="S61" s="59">
        <f>S67+S62</f>
        <v>0.75596064814814901</v>
      </c>
      <c r="T61" s="36">
        <f>T64+T62</f>
        <v>0.76621527777777687</v>
      </c>
      <c r="U61" s="60">
        <f>U62+U64</f>
        <v>0.82160879629629602</v>
      </c>
      <c r="V61" s="36"/>
      <c r="W61" s="36"/>
      <c r="X61" s="36"/>
      <c r="Y61" s="37"/>
      <c r="Z61" s="36"/>
      <c r="AA61" s="37"/>
    </row>
    <row r="62" spans="2:27" s="38" customFormat="1">
      <c r="C62" s="37"/>
      <c r="D62" s="37"/>
      <c r="E62" s="37">
        <f>E64-D67</f>
        <v>5.1354166666666604E-2</v>
      </c>
      <c r="F62" s="37">
        <f>F67-E64</f>
        <v>4.8055555555556004E-2</v>
      </c>
      <c r="G62" s="37"/>
      <c r="H62" s="37">
        <f>H64-F67</f>
        <v>5.2581018518517986E-2</v>
      </c>
      <c r="I62" s="37">
        <f>I64-H64</f>
        <v>4.563657407407401E-2</v>
      </c>
      <c r="J62" s="37">
        <f>J70-I64</f>
        <v>5.8321759259259975E-2</v>
      </c>
      <c r="K62" s="37">
        <f>K70-J73</f>
        <v>4.2766203703703987E-2</v>
      </c>
      <c r="L62" s="37">
        <f>L64-J64</f>
        <v>6.9965277777777002E-2</v>
      </c>
      <c r="M62" s="37">
        <f>M64-L64</f>
        <v>4.0381944444445039E-2</v>
      </c>
      <c r="N62" s="37">
        <f>N64-L70</f>
        <v>8.9733796296295965E-2</v>
      </c>
      <c r="O62" s="37"/>
      <c r="P62" s="51">
        <f>P64-N64</f>
        <v>4.3437500000000018E-2</v>
      </c>
      <c r="Q62" s="37">
        <v>6.6666666666666693E-2</v>
      </c>
      <c r="R62" s="37">
        <f>R64-P64</f>
        <v>0.104872685185186</v>
      </c>
      <c r="S62" s="37">
        <f>S67-Q64</f>
        <v>6.7557870370370976E-2</v>
      </c>
      <c r="T62" s="37">
        <f>T64-S64</f>
        <v>4.9131944444443909E-2</v>
      </c>
      <c r="U62" s="37">
        <f>U67-S67</f>
        <v>6.8182870370369963E-2</v>
      </c>
      <c r="V62" s="37"/>
      <c r="W62" s="37"/>
      <c r="X62" s="37"/>
      <c r="Y62" s="37"/>
      <c r="Z62" s="37"/>
      <c r="AA62" s="37"/>
    </row>
    <row r="63" spans="2:27" s="2" customFormat="1" ht="24.75" customHeight="1">
      <c r="B63" s="25">
        <v>45285</v>
      </c>
      <c r="C63" s="39">
        <v>0</v>
      </c>
      <c r="D63" s="40">
        <v>4.1666666666666699E-2</v>
      </c>
      <c r="E63" s="39">
        <v>8.3333333333333301E-2</v>
      </c>
      <c r="F63" s="40">
        <v>0.125</v>
      </c>
      <c r="G63" s="39">
        <v>0.16666666666666699</v>
      </c>
      <c r="H63" s="40">
        <v>0.20833333333333301</v>
      </c>
      <c r="I63" s="39">
        <v>0.25</v>
      </c>
      <c r="J63" s="40">
        <v>0.29166666666666702</v>
      </c>
      <c r="K63" s="39">
        <v>0.33333333333333298</v>
      </c>
      <c r="L63" s="40">
        <v>0.375</v>
      </c>
      <c r="M63" s="39">
        <v>0.41666666666666702</v>
      </c>
      <c r="N63" s="40">
        <v>0.45833333333333298</v>
      </c>
      <c r="O63" s="39">
        <v>0.5</v>
      </c>
      <c r="P63" s="40">
        <v>0.54166666666666696</v>
      </c>
      <c r="Q63" s="39">
        <v>0.58333333333333304</v>
      </c>
      <c r="R63" s="40">
        <v>0.625</v>
      </c>
      <c r="S63" s="39">
        <v>0.66666666666666696</v>
      </c>
      <c r="T63" s="40">
        <v>0.70833333333333304</v>
      </c>
      <c r="U63" s="39">
        <v>0.75</v>
      </c>
      <c r="V63" s="40">
        <v>0.79166666666666696</v>
      </c>
      <c r="W63" s="39">
        <v>0.83333333333333304</v>
      </c>
      <c r="X63" s="40">
        <v>0.875</v>
      </c>
      <c r="Y63" s="39">
        <v>0.91666666666666696</v>
      </c>
      <c r="Z63" s="40">
        <v>0.95833333333333304</v>
      </c>
      <c r="AA63" s="39">
        <v>1</v>
      </c>
    </row>
    <row r="64" spans="2:27">
      <c r="B64" s="41"/>
      <c r="C64" s="27"/>
      <c r="D64" s="27">
        <v>8.1793981481481495E-2</v>
      </c>
      <c r="E64" s="27">
        <v>0.116736111111111</v>
      </c>
      <c r="F64" s="27">
        <v>0.146608796296296</v>
      </c>
      <c r="G64" s="27"/>
      <c r="H64" s="27">
        <v>0.21737268518518499</v>
      </c>
      <c r="I64" s="27">
        <v>0.263009259259259</v>
      </c>
      <c r="J64" s="27">
        <v>0.31070601851851898</v>
      </c>
      <c r="K64" s="27"/>
      <c r="L64" s="27">
        <v>0.38067129629629598</v>
      </c>
      <c r="M64" s="27">
        <v>0.42105324074074102</v>
      </c>
      <c r="N64" s="56">
        <v>0.49943287037036999</v>
      </c>
      <c r="O64" s="27">
        <v>0.51853009259259297</v>
      </c>
      <c r="P64" s="27">
        <v>0.54287037037037</v>
      </c>
      <c r="Q64" s="61">
        <v>0.62084490740740705</v>
      </c>
      <c r="R64" s="27">
        <v>0.647743055555556</v>
      </c>
      <c r="S64" s="27">
        <v>0.66795138888888905</v>
      </c>
      <c r="T64" s="27">
        <v>0.71708333333333296</v>
      </c>
      <c r="U64" s="37">
        <v>0.75342592592592605</v>
      </c>
      <c r="V64" s="27"/>
      <c r="W64" s="27"/>
      <c r="X64" s="27"/>
      <c r="Y64" s="27"/>
      <c r="Z64" s="27"/>
      <c r="AA64" s="27"/>
    </row>
    <row r="65" spans="2:27">
      <c r="B65" s="42"/>
      <c r="C65" s="43"/>
      <c r="D65" s="62">
        <v>450.45</v>
      </c>
      <c r="E65" s="43" t="s">
        <v>99</v>
      </c>
      <c r="F65" s="43" t="s">
        <v>100</v>
      </c>
      <c r="G65" s="43"/>
      <c r="H65" s="43" t="s">
        <v>101</v>
      </c>
      <c r="I65" s="45" t="s">
        <v>102</v>
      </c>
      <c r="J65" s="43" t="s">
        <v>103</v>
      </c>
      <c r="K65" s="43"/>
      <c r="L65" s="43" t="s">
        <v>104</v>
      </c>
      <c r="M65" s="30" t="s">
        <v>105</v>
      </c>
      <c r="N65" s="43" t="s">
        <v>106</v>
      </c>
      <c r="O65" s="43" t="s">
        <v>107</v>
      </c>
      <c r="P65" s="43" t="s">
        <v>108</v>
      </c>
      <c r="Q65" s="52">
        <v>240.69</v>
      </c>
      <c r="R65" s="43" t="s">
        <v>109</v>
      </c>
      <c r="S65" s="45" t="s">
        <v>110</v>
      </c>
      <c r="T65" s="45" t="s">
        <v>111</v>
      </c>
      <c r="U65" s="43" t="s">
        <v>112</v>
      </c>
      <c r="V65" s="43"/>
      <c r="W65" s="43"/>
      <c r="X65" s="43"/>
      <c r="Y65" s="43"/>
      <c r="Z65" s="43"/>
      <c r="AA65" s="43"/>
    </row>
    <row r="66" spans="2:27">
      <c r="B66" s="42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2:27">
      <c r="B67" s="41"/>
      <c r="C67" s="27"/>
      <c r="D67" s="27">
        <v>6.5381944444444395E-2</v>
      </c>
      <c r="E67" s="27"/>
      <c r="F67" s="27">
        <v>0.164791666666667</v>
      </c>
      <c r="G67" s="27"/>
      <c r="H67" s="27"/>
      <c r="I67" s="27">
        <v>0.27065972222222201</v>
      </c>
      <c r="J67" s="27">
        <v>0.314386574074074</v>
      </c>
      <c r="K67" s="27"/>
      <c r="L67" s="27">
        <v>0.39418981481481502</v>
      </c>
      <c r="M67" s="27">
        <v>0.45468750000000002</v>
      </c>
      <c r="N67" s="27"/>
      <c r="O67" s="27">
        <v>0.51928240740740705</v>
      </c>
      <c r="P67" s="27"/>
      <c r="Q67" s="63" t="s">
        <v>113</v>
      </c>
      <c r="R67" s="27"/>
      <c r="S67" s="61">
        <v>0.68840277777777803</v>
      </c>
      <c r="T67" s="27">
        <v>0.74342592592592605</v>
      </c>
      <c r="U67" s="64">
        <v>0.75658564814814799</v>
      </c>
      <c r="V67" s="27"/>
      <c r="W67" s="27"/>
      <c r="X67" s="27"/>
      <c r="Y67" s="27"/>
      <c r="Z67" s="27"/>
      <c r="AA67" s="27"/>
    </row>
    <row r="68" spans="2:27">
      <c r="B68" s="42"/>
      <c r="C68" s="43"/>
      <c r="D68" s="43" t="s">
        <v>114</v>
      </c>
      <c r="E68" s="43"/>
      <c r="F68" s="43" t="s">
        <v>115</v>
      </c>
      <c r="G68" s="43"/>
      <c r="H68" s="30"/>
      <c r="I68" s="43" t="s">
        <v>116</v>
      </c>
      <c r="J68" s="43" t="s">
        <v>117</v>
      </c>
      <c r="K68" s="43"/>
      <c r="L68" s="43" t="s">
        <v>118</v>
      </c>
      <c r="M68" s="30" t="s">
        <v>119</v>
      </c>
      <c r="N68" s="43"/>
      <c r="O68" s="43" t="s">
        <v>120</v>
      </c>
      <c r="P68" s="43"/>
      <c r="Q68" s="43" t="s">
        <v>121</v>
      </c>
      <c r="R68" s="43"/>
      <c r="S68" s="43" t="s">
        <v>122</v>
      </c>
      <c r="T68" s="43" t="s">
        <v>123</v>
      </c>
      <c r="U68" s="43" t="s">
        <v>124</v>
      </c>
      <c r="V68" s="43"/>
      <c r="W68" s="43"/>
      <c r="X68" s="43"/>
      <c r="Y68" s="43"/>
      <c r="Z68" s="43"/>
      <c r="AA68" s="43"/>
    </row>
    <row r="69" spans="2:27">
      <c r="B69" s="42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2:27">
      <c r="B70" s="41"/>
      <c r="C70" s="27"/>
      <c r="D70" s="27"/>
      <c r="E70" s="27"/>
      <c r="F70" s="27"/>
      <c r="G70" s="27"/>
      <c r="H70" s="27"/>
      <c r="I70" s="27"/>
      <c r="J70" s="56">
        <v>0.32133101851851897</v>
      </c>
      <c r="K70" s="27">
        <v>0.374618055555556</v>
      </c>
      <c r="L70" s="56">
        <v>0.40969907407407402</v>
      </c>
      <c r="M70" s="27"/>
      <c r="N70" s="27"/>
      <c r="O70" s="27">
        <v>0.52635416666666701</v>
      </c>
      <c r="P70" s="27"/>
      <c r="Q70" s="27"/>
      <c r="R70" s="27"/>
      <c r="S70" s="65">
        <v>0.69239583333333299</v>
      </c>
      <c r="T70" s="27"/>
      <c r="U70" s="65">
        <v>0.76880787037037002</v>
      </c>
      <c r="V70" s="27"/>
      <c r="W70" s="27"/>
      <c r="X70" s="27"/>
      <c r="Y70" s="27"/>
      <c r="Z70" s="27"/>
      <c r="AA70" s="27"/>
    </row>
    <row r="71" spans="2:27">
      <c r="B71" s="42"/>
      <c r="C71" s="43"/>
      <c r="D71" s="43"/>
      <c r="E71" s="43"/>
      <c r="F71" s="43"/>
      <c r="G71" s="43"/>
      <c r="H71" s="43"/>
      <c r="I71" s="43"/>
      <c r="J71" s="43" t="s">
        <v>125</v>
      </c>
      <c r="K71" s="43" t="s">
        <v>126</v>
      </c>
      <c r="L71" s="43" t="s">
        <v>127</v>
      </c>
      <c r="M71" s="43"/>
      <c r="N71" s="43"/>
      <c r="O71" s="43" t="s">
        <v>128</v>
      </c>
      <c r="P71" s="43"/>
      <c r="Q71" s="43"/>
      <c r="R71" s="43"/>
      <c r="S71" s="43" t="s">
        <v>129</v>
      </c>
      <c r="T71" s="43"/>
      <c r="U71" s="43" t="s">
        <v>130</v>
      </c>
      <c r="V71" s="43"/>
      <c r="W71" s="43"/>
      <c r="X71" s="43"/>
      <c r="Y71" s="43"/>
      <c r="Z71" s="43"/>
      <c r="AA71" s="43"/>
    </row>
    <row r="73" spans="2:27">
      <c r="B73" s="41"/>
      <c r="C73" s="27"/>
      <c r="D73" s="27"/>
      <c r="E73" s="27"/>
      <c r="F73" s="27"/>
      <c r="G73" s="27"/>
      <c r="H73" s="27"/>
      <c r="I73" s="27"/>
      <c r="J73" s="27">
        <v>0.33185185185185201</v>
      </c>
      <c r="K73" s="27"/>
      <c r="L73" s="27"/>
      <c r="M73" s="27"/>
      <c r="N73" s="27"/>
      <c r="O73" s="27">
        <v>0.54027777777777797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spans="2:27">
      <c r="B74" s="42"/>
      <c r="C74" s="43"/>
      <c r="D74" s="43"/>
      <c r="E74" s="43"/>
      <c r="F74" s="43"/>
      <c r="G74" s="43"/>
      <c r="H74" s="43"/>
      <c r="I74" s="43"/>
      <c r="J74" s="43" t="s">
        <v>131</v>
      </c>
      <c r="K74" s="43"/>
      <c r="L74" s="43"/>
      <c r="M74" s="43"/>
      <c r="N74" s="43"/>
      <c r="O74" s="31" t="s">
        <v>46</v>
      </c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2:27">
      <c r="H75" s="38"/>
      <c r="O75" s="38"/>
      <c r="P75" s="38"/>
      <c r="Q75" s="54"/>
      <c r="U75" s="38"/>
    </row>
    <row r="76" spans="2:27">
      <c r="H76" s="38"/>
      <c r="J76" s="53">
        <f>J70-L58</f>
        <v>0.23296296296296393</v>
      </c>
      <c r="O76" s="38"/>
      <c r="P76" s="38"/>
      <c r="Q76" s="54"/>
    </row>
    <row r="81" spans="2:27" s="48" customFormat="1" ht="5.25" customHeight="1">
      <c r="B81" s="49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</row>
    <row r="82" spans="2:27" s="38" customFormat="1"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6"/>
      <c r="O82" s="37"/>
      <c r="P82" s="36"/>
      <c r="Q82" s="37"/>
      <c r="R82" s="37"/>
      <c r="S82" s="36"/>
      <c r="T82" s="37"/>
      <c r="U82" s="37"/>
      <c r="V82" s="37"/>
      <c r="W82" s="37"/>
      <c r="X82" s="37"/>
      <c r="Y82" s="37"/>
      <c r="Z82" s="37"/>
      <c r="AA82" s="37"/>
    </row>
    <row r="83" spans="2:27" s="38" customFormat="1"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6"/>
      <c r="O83" s="37"/>
      <c r="P83" s="51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2:27" s="38" customFormat="1">
      <c r="C84" s="37"/>
      <c r="D84" s="37"/>
      <c r="E84" s="37"/>
      <c r="F84" s="37"/>
      <c r="G84" s="37"/>
      <c r="H84" s="37"/>
      <c r="I84" s="37"/>
      <c r="J84" s="37"/>
      <c r="K84" s="37"/>
      <c r="L84" s="36"/>
      <c r="M84" s="37"/>
      <c r="N84" s="36">
        <f>N97+N87</f>
        <v>0.51407407407407402</v>
      </c>
      <c r="O84" s="37"/>
      <c r="P84" s="36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2:27" s="38" customFormat="1"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2:27" s="38" customFormat="1">
      <c r="C86" s="37"/>
      <c r="D86" s="37"/>
      <c r="E86" s="37"/>
      <c r="F86" s="36"/>
      <c r="G86" s="37"/>
      <c r="H86" s="37"/>
      <c r="I86" s="37"/>
      <c r="J86" s="36"/>
      <c r="K86" s="36">
        <f>K94+K87</f>
        <v>0.37318287037037001</v>
      </c>
      <c r="L86" s="36"/>
      <c r="M86" s="36">
        <f>M94+M87</f>
        <v>0.47081018518518597</v>
      </c>
      <c r="N86" s="36">
        <f>N87+N94</f>
        <v>0.50967592592592603</v>
      </c>
      <c r="O86" s="36"/>
      <c r="P86" s="36"/>
      <c r="Q86" s="37"/>
      <c r="R86" s="37"/>
      <c r="S86" s="36"/>
      <c r="T86" s="36"/>
      <c r="U86" s="36"/>
      <c r="V86" s="37"/>
      <c r="W86" s="36"/>
      <c r="X86" s="37"/>
      <c r="Y86" s="37"/>
      <c r="Z86" s="37"/>
      <c r="AA86" s="37"/>
    </row>
    <row r="87" spans="2:27" s="38" customFormat="1">
      <c r="C87" s="37"/>
      <c r="D87" s="37"/>
      <c r="E87" s="37"/>
      <c r="F87" s="37"/>
      <c r="G87" s="37"/>
      <c r="H87" s="37"/>
      <c r="I87" s="37"/>
      <c r="J87" s="37"/>
      <c r="K87" s="37">
        <f>K94-J94</f>
        <v>3.2557870370370001E-2</v>
      </c>
      <c r="L87" s="37"/>
      <c r="M87" s="37">
        <f>M94-L94</f>
        <v>4.4305555555555987E-2</v>
      </c>
      <c r="N87" s="37">
        <f>N94-M94</f>
        <v>4.1585648148148024E-2</v>
      </c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2:27" s="38" customFormat="1">
      <c r="C88" s="37"/>
      <c r="D88" s="37"/>
      <c r="E88" s="36"/>
      <c r="F88" s="36"/>
      <c r="G88" s="37"/>
      <c r="H88" s="36"/>
      <c r="I88" s="36"/>
      <c r="J88" s="36"/>
      <c r="K88" s="36">
        <f>K89+K91</f>
        <v>0.37910879629629701</v>
      </c>
      <c r="L88" s="36">
        <f>L89+L91</f>
        <v>0.42217592592592595</v>
      </c>
      <c r="M88" s="36">
        <f>M91+M89</f>
        <v>0.46524305555555601</v>
      </c>
      <c r="N88" s="36">
        <f>N91+N89</f>
        <v>0.49706018518518497</v>
      </c>
      <c r="O88" s="36">
        <f>O91+O89</f>
        <v>0.56151620370370392</v>
      </c>
      <c r="P88" s="36"/>
      <c r="Q88" s="37"/>
      <c r="R88" s="37"/>
      <c r="S88" s="36"/>
      <c r="T88" s="36"/>
      <c r="U88" s="36"/>
      <c r="V88" s="36"/>
      <c r="W88" s="36"/>
      <c r="X88" s="36"/>
      <c r="Y88" s="37"/>
      <c r="Z88" s="36"/>
      <c r="AA88" s="37"/>
    </row>
    <row r="89" spans="2:27" s="38" customFormat="1">
      <c r="C89" s="37"/>
      <c r="D89" s="37"/>
      <c r="E89" s="37"/>
      <c r="F89" s="37"/>
      <c r="G89" s="37"/>
      <c r="H89" s="37"/>
      <c r="I89" s="37"/>
      <c r="J89" s="37"/>
      <c r="K89" s="37">
        <f>K91-J91</f>
        <v>4.0104166666666996E-2</v>
      </c>
      <c r="L89" s="37">
        <f>L91-K91</f>
        <v>4.1585648148147969E-2</v>
      </c>
      <c r="M89" s="37">
        <f>M91-L91</f>
        <v>4.2326388888889011E-2</v>
      </c>
      <c r="N89" s="37">
        <f>N91-M91</f>
        <v>3.7071759259258985E-2</v>
      </c>
      <c r="O89" s="37">
        <f>O91-N97</f>
        <v>4.4513888888888964E-2</v>
      </c>
      <c r="P89" s="51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2:27" s="2" customFormat="1" ht="24.75" customHeight="1">
      <c r="B90" s="25">
        <v>45286</v>
      </c>
      <c r="C90" s="39">
        <v>0</v>
      </c>
      <c r="D90" s="40">
        <v>4.1666666666666699E-2</v>
      </c>
      <c r="E90" s="39">
        <v>8.3333333333333301E-2</v>
      </c>
      <c r="F90" s="40">
        <v>0.125</v>
      </c>
      <c r="G90" s="39">
        <v>0.16666666666666699</v>
      </c>
      <c r="H90" s="40">
        <v>0.20833333333333301</v>
      </c>
      <c r="I90" s="39">
        <v>0.25</v>
      </c>
      <c r="J90" s="40">
        <v>0.29166666666666702</v>
      </c>
      <c r="K90" s="39">
        <v>0.33333333333333298</v>
      </c>
      <c r="L90" s="40">
        <v>0.375</v>
      </c>
      <c r="M90" s="39">
        <v>0.41666666666666702</v>
      </c>
      <c r="N90" s="40">
        <v>0.45833333333333298</v>
      </c>
      <c r="O90" s="39">
        <v>0.5</v>
      </c>
      <c r="P90" s="40">
        <v>0.54166666666666696</v>
      </c>
      <c r="Q90" s="39">
        <v>0.58333333333333304</v>
      </c>
      <c r="R90" s="40">
        <v>0.625</v>
      </c>
      <c r="S90" s="39">
        <v>0.66666666666666696</v>
      </c>
      <c r="T90" s="40">
        <v>0.70833333333333304</v>
      </c>
      <c r="U90" s="39">
        <v>0.75</v>
      </c>
      <c r="V90" s="40">
        <v>0.79166666666666696</v>
      </c>
      <c r="W90" s="39">
        <v>0.83333333333333304</v>
      </c>
      <c r="X90" s="40">
        <v>0.875</v>
      </c>
      <c r="Y90" s="39">
        <v>0.91666666666666696</v>
      </c>
      <c r="Z90" s="40">
        <v>0.95833333333333304</v>
      </c>
      <c r="AA90" s="39">
        <v>1</v>
      </c>
    </row>
    <row r="91" spans="2:27">
      <c r="B91" s="41"/>
      <c r="C91" s="27"/>
      <c r="D91" s="27"/>
      <c r="E91" s="27"/>
      <c r="F91" s="27"/>
      <c r="G91" s="27"/>
      <c r="H91" s="27"/>
      <c r="I91" s="27">
        <v>0.27209490740740699</v>
      </c>
      <c r="J91" s="27">
        <v>0.29890046296296302</v>
      </c>
      <c r="K91" s="27">
        <v>0.33900462962963002</v>
      </c>
      <c r="L91" s="27">
        <v>0.38059027777777799</v>
      </c>
      <c r="M91" s="27">
        <v>0.422916666666667</v>
      </c>
      <c r="N91" s="66">
        <v>0.45998842592592598</v>
      </c>
      <c r="O91" s="27">
        <v>0.51700231481481496</v>
      </c>
      <c r="P91" s="27"/>
      <c r="Q91" s="66">
        <v>0.58961805555555602</v>
      </c>
      <c r="R91" s="27">
        <v>0.62671296296296297</v>
      </c>
      <c r="S91" s="27">
        <v>0.67302083333333296</v>
      </c>
      <c r="T91" s="66">
        <v>0.72099537037036998</v>
      </c>
      <c r="U91" s="66">
        <v>0.75460648148148202</v>
      </c>
      <c r="V91" s="66"/>
      <c r="W91" s="27"/>
      <c r="X91" s="27"/>
      <c r="Y91" s="27"/>
      <c r="Z91" s="27"/>
      <c r="AA91" s="27"/>
    </row>
    <row r="92" spans="2:27" s="67" customFormat="1">
      <c r="B92" s="42"/>
      <c r="C92" s="43"/>
      <c r="D92" s="68"/>
      <c r="E92" s="43"/>
      <c r="F92" s="43"/>
      <c r="G92" s="43"/>
      <c r="H92" s="43"/>
      <c r="I92" s="45" t="s">
        <v>132</v>
      </c>
      <c r="J92" s="45" t="s">
        <v>133</v>
      </c>
      <c r="K92" s="43" t="s">
        <v>134</v>
      </c>
      <c r="L92" s="43" t="s">
        <v>135</v>
      </c>
      <c r="M92" s="43" t="s">
        <v>136</v>
      </c>
      <c r="N92" s="43" t="s">
        <v>137</v>
      </c>
      <c r="O92" s="43" t="s">
        <v>138</v>
      </c>
      <c r="P92" s="43"/>
      <c r="Q92" s="69">
        <v>139.19999999999999</v>
      </c>
      <c r="R92" s="43" t="s">
        <v>139</v>
      </c>
      <c r="S92" s="43" t="s">
        <v>140</v>
      </c>
      <c r="T92" s="43" t="s">
        <v>141</v>
      </c>
      <c r="U92" s="43" t="s">
        <v>142</v>
      </c>
      <c r="V92" s="43"/>
      <c r="W92" s="43"/>
      <c r="X92" s="43"/>
      <c r="Y92" s="43"/>
      <c r="Z92" s="43"/>
      <c r="AA92" s="43"/>
    </row>
    <row r="93" spans="2:27">
      <c r="B93" s="42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2:27">
      <c r="B94" s="41"/>
      <c r="C94" s="27"/>
      <c r="D94" s="66"/>
      <c r="E94" s="66"/>
      <c r="F94" s="66"/>
      <c r="G94" s="66"/>
      <c r="H94" s="66"/>
      <c r="I94" s="66"/>
      <c r="J94" s="66">
        <v>0.30806712962963001</v>
      </c>
      <c r="K94" s="70">
        <v>0.34062500000000001</v>
      </c>
      <c r="L94" s="66">
        <v>0.382199074074074</v>
      </c>
      <c r="M94" s="27">
        <v>0.42650462962962998</v>
      </c>
      <c r="N94" s="66">
        <v>0.46809027777777801</v>
      </c>
      <c r="O94" s="66"/>
      <c r="P94" s="66"/>
      <c r="Q94" s="71" t="s">
        <v>143</v>
      </c>
      <c r="R94" s="66">
        <v>0.64672453703703703</v>
      </c>
      <c r="S94" s="66">
        <v>0.68173611111111099</v>
      </c>
      <c r="T94" s="66">
        <v>0.72268518518518499</v>
      </c>
      <c r="U94" s="66">
        <v>0.76202546296296303</v>
      </c>
      <c r="V94" s="66"/>
      <c r="W94" s="66"/>
      <c r="X94" s="66"/>
      <c r="Y94" s="27"/>
      <c r="Z94" s="27"/>
      <c r="AA94" s="27"/>
    </row>
    <row r="95" spans="2:27">
      <c r="B95" s="42"/>
      <c r="C95" s="43"/>
      <c r="D95" s="43"/>
      <c r="E95" s="43"/>
      <c r="F95" s="43"/>
      <c r="G95" s="43"/>
      <c r="H95" s="30"/>
      <c r="I95" s="43"/>
      <c r="J95" s="43" t="s">
        <v>144</v>
      </c>
      <c r="K95" s="32">
        <v>88.54</v>
      </c>
      <c r="L95" s="43" t="s">
        <v>145</v>
      </c>
      <c r="M95" s="43" t="s">
        <v>136</v>
      </c>
      <c r="N95" s="43" t="s">
        <v>146</v>
      </c>
      <c r="O95" s="43"/>
      <c r="P95" s="43"/>
      <c r="Q95" s="43" t="s">
        <v>147</v>
      </c>
      <c r="R95" s="43" t="s">
        <v>148</v>
      </c>
      <c r="S95" s="43" t="s">
        <v>149</v>
      </c>
      <c r="T95" s="43" t="s">
        <v>150</v>
      </c>
      <c r="U95" s="43" t="s">
        <v>151</v>
      </c>
      <c r="V95" s="43"/>
      <c r="W95" s="43"/>
      <c r="X95" s="43"/>
      <c r="Y95" s="43"/>
      <c r="Z95" s="43"/>
      <c r="AA95" s="43"/>
    </row>
    <row r="96" spans="2:27">
      <c r="B96" s="42"/>
      <c r="C96" s="43"/>
      <c r="D96" s="43"/>
      <c r="E96" s="43"/>
      <c r="F96" s="43"/>
      <c r="G96" s="43"/>
      <c r="H96" s="43"/>
      <c r="I96" s="43"/>
      <c r="J96" s="43"/>
      <c r="K96" s="32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2:27">
      <c r="B97" s="41"/>
      <c r="C97" s="27"/>
      <c r="D97" s="27"/>
      <c r="E97" s="27"/>
      <c r="F97" s="27"/>
      <c r="G97" s="27"/>
      <c r="H97" s="66"/>
      <c r="I97" s="66"/>
      <c r="J97" s="66">
        <v>0.32946759259259301</v>
      </c>
      <c r="K97" s="66">
        <v>0.35884259259259299</v>
      </c>
      <c r="L97" s="66">
        <v>0.40614583333333298</v>
      </c>
      <c r="M97" s="66"/>
      <c r="N97" s="66">
        <v>0.47248842592592599</v>
      </c>
      <c r="O97" s="66"/>
      <c r="P97" s="66"/>
      <c r="Q97" s="66">
        <v>0.61188657407407399</v>
      </c>
      <c r="R97" s="66"/>
      <c r="S97" s="66">
        <v>0.69115740740740705</v>
      </c>
      <c r="T97" s="66">
        <v>0.72431712962963002</v>
      </c>
      <c r="U97" s="66">
        <v>0.76357638888888901</v>
      </c>
      <c r="V97" s="66"/>
      <c r="W97" s="66"/>
      <c r="X97" s="27"/>
      <c r="Y97" s="27"/>
      <c r="Z97" s="27"/>
      <c r="AA97" s="27"/>
    </row>
    <row r="98" spans="2:27">
      <c r="B98" s="42"/>
      <c r="C98" s="43"/>
      <c r="D98" s="43"/>
      <c r="E98" s="43"/>
      <c r="F98" s="43"/>
      <c r="G98" s="43"/>
      <c r="H98" s="43"/>
      <c r="I98" s="43"/>
      <c r="J98" s="43" t="s">
        <v>152</v>
      </c>
      <c r="K98" s="43" t="s">
        <v>153</v>
      </c>
      <c r="L98" s="43" t="s">
        <v>154</v>
      </c>
      <c r="M98" s="43"/>
      <c r="N98" s="43" t="s">
        <v>155</v>
      </c>
      <c r="O98" s="43"/>
      <c r="P98" s="43"/>
      <c r="Q98" s="43" t="s">
        <v>156</v>
      </c>
      <c r="R98" s="43"/>
      <c r="S98" s="43" t="s">
        <v>157</v>
      </c>
      <c r="T98" s="43" t="s">
        <v>158</v>
      </c>
      <c r="U98" s="72" t="s">
        <v>151</v>
      </c>
      <c r="V98" s="43"/>
      <c r="W98" s="43"/>
      <c r="X98" s="43"/>
      <c r="Y98" s="43"/>
      <c r="Z98" s="43"/>
      <c r="AA98" s="43"/>
    </row>
    <row r="99" spans="2:27">
      <c r="K99" s="43"/>
    </row>
    <row r="100" spans="2:27">
      <c r="B100" s="41"/>
      <c r="C100" s="27"/>
      <c r="D100" s="27"/>
      <c r="E100" s="27"/>
      <c r="F100" s="27"/>
      <c r="G100" s="27"/>
      <c r="H100" s="27"/>
      <c r="I100" s="27"/>
      <c r="J100" s="27"/>
      <c r="K100" s="66">
        <v>0.36959490740740703</v>
      </c>
      <c r="L100" s="66">
        <v>0.40809027777777801</v>
      </c>
      <c r="M100" s="27"/>
      <c r="N100" s="27"/>
      <c r="O100" s="27"/>
      <c r="P100" s="27"/>
      <c r="Q100" s="27">
        <v>0.61370370370370397</v>
      </c>
      <c r="R100" s="27"/>
      <c r="S100" s="27">
        <v>0.69144675925925903</v>
      </c>
      <c r="T100" s="27">
        <v>0.72881944444444402</v>
      </c>
      <c r="U100" s="27"/>
      <c r="V100" s="27"/>
      <c r="W100" s="27"/>
      <c r="X100" s="27"/>
      <c r="Y100" s="27"/>
      <c r="Z100" s="27"/>
      <c r="AA100" s="27"/>
    </row>
    <row r="101" spans="2:27">
      <c r="B101" s="42"/>
      <c r="C101" s="43"/>
      <c r="D101" s="43"/>
      <c r="E101" s="43"/>
      <c r="F101" s="43"/>
      <c r="G101" s="43"/>
      <c r="H101" s="43"/>
      <c r="I101" s="43"/>
      <c r="J101" s="43"/>
      <c r="K101" s="43" t="s">
        <v>159</v>
      </c>
      <c r="L101" s="43" t="s">
        <v>160</v>
      </c>
      <c r="M101" s="43"/>
      <c r="N101" s="43"/>
      <c r="O101" s="73"/>
      <c r="P101" s="43"/>
      <c r="Q101" s="43" t="s">
        <v>161</v>
      </c>
      <c r="R101" s="43"/>
      <c r="S101" s="43" t="s">
        <v>162</v>
      </c>
      <c r="T101" s="43" t="s">
        <v>163</v>
      </c>
      <c r="U101" s="43"/>
      <c r="V101" s="43"/>
      <c r="W101" s="43"/>
      <c r="X101" s="43"/>
      <c r="Y101" s="43"/>
      <c r="Z101" s="43"/>
      <c r="AA101" s="43"/>
    </row>
    <row r="102" spans="2:27">
      <c r="H102" s="38"/>
      <c r="O102" s="38"/>
      <c r="P102" s="38"/>
      <c r="Q102" s="54"/>
      <c r="U102" s="38"/>
    </row>
    <row r="103" spans="2:27">
      <c r="B103" s="41"/>
      <c r="C103" s="27"/>
      <c r="D103" s="27"/>
      <c r="E103" s="27"/>
      <c r="F103" s="27"/>
      <c r="G103" s="27"/>
      <c r="H103" s="27"/>
      <c r="I103" s="27"/>
      <c r="J103" s="27"/>
      <c r="K103" s="66">
        <v>0.36959490740740703</v>
      </c>
      <c r="L103" s="66">
        <v>0.41640046296296301</v>
      </c>
      <c r="M103" s="27"/>
      <c r="N103" s="27"/>
      <c r="O103" s="27"/>
      <c r="P103" s="27"/>
      <c r="Q103" s="27">
        <v>0.62358796296296304</v>
      </c>
      <c r="R103" s="27"/>
      <c r="S103" s="27">
        <v>0.69752314814814798</v>
      </c>
      <c r="T103" s="27">
        <v>0.74438657407407405</v>
      </c>
      <c r="U103" s="27"/>
      <c r="V103" s="27"/>
      <c r="W103" s="27"/>
      <c r="X103" s="27"/>
      <c r="Y103" s="27"/>
      <c r="Z103" s="27"/>
      <c r="AA103" s="27"/>
    </row>
    <row r="104" spans="2:27">
      <c r="B104" s="42"/>
      <c r="C104" s="43"/>
      <c r="D104" s="43"/>
      <c r="E104" s="43"/>
      <c r="F104" s="43"/>
      <c r="G104" s="43"/>
      <c r="H104" s="43"/>
      <c r="I104" s="43"/>
      <c r="J104" s="43"/>
      <c r="K104" s="43" t="s">
        <v>159</v>
      </c>
      <c r="L104" s="43" t="s">
        <v>164</v>
      </c>
      <c r="M104" s="43"/>
      <c r="N104" s="43"/>
      <c r="O104" s="73"/>
      <c r="P104" s="43"/>
      <c r="Q104" s="43" t="s">
        <v>165</v>
      </c>
      <c r="R104" s="43"/>
      <c r="S104" s="43" t="s">
        <v>166</v>
      </c>
      <c r="T104" s="43" t="s">
        <v>167</v>
      </c>
      <c r="U104" s="43"/>
      <c r="V104" s="43"/>
      <c r="W104" s="43"/>
      <c r="X104" s="43"/>
      <c r="Y104" s="43"/>
      <c r="Z104" s="43"/>
      <c r="AA104" s="43"/>
    </row>
    <row r="106" spans="2:27">
      <c r="B106" s="41"/>
      <c r="C106" s="27"/>
      <c r="D106" s="27"/>
      <c r="E106" s="27"/>
      <c r="F106" s="27"/>
      <c r="G106" s="27"/>
      <c r="H106" s="27"/>
      <c r="I106" s="27"/>
      <c r="J106" s="27"/>
      <c r="K106" s="66"/>
      <c r="L106" s="66"/>
      <c r="M106" s="27"/>
      <c r="N106" s="27"/>
      <c r="O106" s="27"/>
      <c r="P106" s="27"/>
      <c r="Q106" s="27"/>
      <c r="R106" s="27"/>
      <c r="S106" s="27">
        <v>0.70337962962962997</v>
      </c>
      <c r="T106" s="27">
        <v>0.74440972222222201</v>
      </c>
      <c r="U106" s="27"/>
      <c r="V106" s="27"/>
      <c r="W106" s="27"/>
      <c r="X106" s="27"/>
      <c r="Y106" s="27"/>
      <c r="Z106" s="27"/>
      <c r="AA106" s="27"/>
    </row>
    <row r="107" spans="2:27">
      <c r="B107" s="42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73"/>
      <c r="P107" s="43"/>
      <c r="Q107" s="43"/>
      <c r="R107" s="43"/>
      <c r="S107" s="43" t="s">
        <v>168</v>
      </c>
      <c r="T107" s="43" t="s">
        <v>169</v>
      </c>
      <c r="U107" s="43"/>
      <c r="V107" s="43"/>
      <c r="W107" s="43"/>
      <c r="X107" s="43"/>
      <c r="Y107" s="43"/>
      <c r="Z107" s="43"/>
      <c r="AA107" s="43"/>
    </row>
    <row r="109" spans="2:27">
      <c r="U109" s="53">
        <f>U97-U94</f>
        <v>1.5509259259259833E-3</v>
      </c>
    </row>
    <row r="112" spans="2:27" s="48" customFormat="1" ht="5.25" customHeight="1">
      <c r="B112" s="49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</row>
    <row r="113" spans="2:28" s="38" customFormat="1"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6"/>
      <c r="O113" s="37"/>
      <c r="P113" s="36"/>
      <c r="Q113" s="37"/>
      <c r="R113" s="37"/>
      <c r="S113" s="36"/>
      <c r="T113" s="37"/>
      <c r="U113" s="37"/>
      <c r="V113" s="37"/>
      <c r="W113" s="37"/>
      <c r="X113" s="37"/>
      <c r="Y113" s="37"/>
      <c r="Z113" s="37"/>
      <c r="AA113" s="37"/>
    </row>
    <row r="114" spans="2:28" s="38" customFormat="1"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6"/>
      <c r="O114" s="37"/>
      <c r="P114" s="51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2:28" s="38" customFormat="1">
      <c r="C115" s="37"/>
      <c r="D115" s="37"/>
      <c r="E115" s="37"/>
      <c r="F115" s="37"/>
      <c r="G115" s="37"/>
      <c r="H115" s="37"/>
      <c r="I115" s="37"/>
      <c r="J115" s="37"/>
      <c r="K115" s="37"/>
      <c r="L115" s="36"/>
      <c r="M115" s="37"/>
      <c r="N115" s="36"/>
      <c r="O115" s="37"/>
      <c r="P115" s="36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2:28" s="38" customFormat="1"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2:28" s="38" customFormat="1">
      <c r="C117" s="37"/>
      <c r="D117" s="37"/>
      <c r="E117" s="37"/>
      <c r="F117" s="36"/>
      <c r="G117" s="37"/>
      <c r="H117" s="37"/>
      <c r="I117" s="37"/>
      <c r="J117" s="36"/>
      <c r="K117" s="36"/>
      <c r="L117" s="36"/>
      <c r="M117" s="36"/>
      <c r="N117" s="36"/>
      <c r="O117" s="36"/>
      <c r="P117" s="36"/>
      <c r="Q117" s="37"/>
      <c r="R117" s="37"/>
      <c r="S117" s="36"/>
      <c r="T117" s="36"/>
      <c r="U117" s="36"/>
      <c r="V117" s="37"/>
      <c r="W117" s="36"/>
      <c r="X117" s="37"/>
      <c r="Y117" s="37"/>
      <c r="Z117" s="37"/>
      <c r="AA117" s="37"/>
    </row>
    <row r="118" spans="2:28" s="38" customFormat="1"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2:28" s="38" customFormat="1">
      <c r="C119" s="37"/>
      <c r="D119" s="37"/>
      <c r="E119" s="36"/>
      <c r="F119" s="36"/>
      <c r="G119" s="37"/>
      <c r="H119" s="36">
        <f>X123-H132</f>
        <v>0.66240740740740711</v>
      </c>
      <c r="I119" s="36"/>
      <c r="J119" s="36"/>
      <c r="K119" s="36"/>
      <c r="L119" s="36"/>
      <c r="M119" s="36"/>
      <c r="N119" s="36"/>
      <c r="O119" s="36"/>
      <c r="P119" s="36"/>
      <c r="Q119" s="37"/>
      <c r="R119" s="37"/>
      <c r="S119" s="36"/>
      <c r="T119" s="36"/>
      <c r="U119" s="36"/>
      <c r="V119" s="36"/>
      <c r="W119" s="36"/>
      <c r="X119" s="36"/>
      <c r="Y119" s="37"/>
      <c r="Z119" s="36"/>
      <c r="AA119" s="37"/>
    </row>
    <row r="120" spans="2:28" s="38" customFormat="1"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51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2:28" s="2" customFormat="1" ht="24.75" customHeight="1">
      <c r="B121" s="25">
        <v>45287</v>
      </c>
      <c r="C121" s="39">
        <v>0</v>
      </c>
      <c r="D121" s="40">
        <v>4.1666666666666699E-2</v>
      </c>
      <c r="E121" s="39">
        <v>8.3333333333333301E-2</v>
      </c>
      <c r="F121" s="40">
        <v>0.125</v>
      </c>
      <c r="G121" s="39">
        <v>0.16666666666666699</v>
      </c>
      <c r="H121" s="40">
        <v>0.20833333333333301</v>
      </c>
      <c r="I121" s="39">
        <v>0.25</v>
      </c>
      <c r="J121" s="40">
        <v>0.29166666666666702</v>
      </c>
      <c r="K121" s="39">
        <v>0.33333333333333298</v>
      </c>
      <c r="L121" s="40">
        <v>0.375</v>
      </c>
      <c r="M121" s="39">
        <v>0.41666666666666702</v>
      </c>
      <c r="N121" s="40">
        <v>0.45833333333333298</v>
      </c>
      <c r="O121" s="39">
        <v>0.5</v>
      </c>
      <c r="P121" s="40">
        <v>0.54166666666666696</v>
      </c>
      <c r="Q121" s="39">
        <v>0.58333333333333304</v>
      </c>
      <c r="R121" s="40">
        <v>0.625</v>
      </c>
      <c r="S121" s="39">
        <v>0.66666666666666696</v>
      </c>
      <c r="T121" s="40">
        <v>0.70833333333333304</v>
      </c>
      <c r="U121" s="39">
        <v>0.75</v>
      </c>
      <c r="V121" s="40">
        <v>0.79166666666666696</v>
      </c>
      <c r="W121" s="39">
        <v>0.83333333333333304</v>
      </c>
      <c r="X121" s="40">
        <v>0.875</v>
      </c>
      <c r="Y121" s="39">
        <v>0.91666666666666696</v>
      </c>
      <c r="Z121" s="40">
        <v>0.95833333333333304</v>
      </c>
      <c r="AA121" s="39">
        <v>1</v>
      </c>
    </row>
    <row r="122" spans="2:28" s="74" customFormat="1" ht="16.5" customHeight="1">
      <c r="B122" s="75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>
        <v>0.63093750000000004</v>
      </c>
      <c r="S122" s="76"/>
      <c r="T122" s="76"/>
      <c r="U122" s="76"/>
      <c r="V122" s="76"/>
      <c r="X122" s="76"/>
      <c r="Y122" s="76"/>
      <c r="Z122" s="76"/>
      <c r="AA122" s="76"/>
      <c r="AB122" s="75"/>
    </row>
    <row r="123" spans="2:28" s="77" customFormat="1">
      <c r="B123" s="78"/>
      <c r="C123" s="79"/>
      <c r="D123" s="79"/>
      <c r="E123" s="79"/>
      <c r="F123" s="79"/>
      <c r="G123" s="79"/>
      <c r="H123" s="79">
        <v>0.20912037037037001</v>
      </c>
      <c r="I123" s="79">
        <v>0.25108796296296299</v>
      </c>
      <c r="J123" s="79">
        <v>0.29693287037036997</v>
      </c>
      <c r="K123" s="79">
        <v>0.34068287037036998</v>
      </c>
      <c r="L123" s="79">
        <v>0.38005787037036998</v>
      </c>
      <c r="M123" s="79" t="s">
        <v>170</v>
      </c>
      <c r="N123" s="80">
        <v>0.458356481481482</v>
      </c>
      <c r="O123" s="79">
        <v>0.50347222222222199</v>
      </c>
      <c r="P123" s="79">
        <v>0.55956018518518502</v>
      </c>
      <c r="Q123" s="80">
        <v>0.58621527777777804</v>
      </c>
      <c r="R123" s="80">
        <v>0.63193287037037005</v>
      </c>
      <c r="S123" s="79">
        <v>0.70334490740740696</v>
      </c>
      <c r="T123" s="80">
        <v>0.70942129629629602</v>
      </c>
      <c r="U123" s="80"/>
      <c r="V123" s="80"/>
      <c r="W123" s="93">
        <v>0.84718749999999998</v>
      </c>
      <c r="X123" s="79">
        <v>0.87611111111111117</v>
      </c>
      <c r="Y123" s="79">
        <v>0.92761574074074071</v>
      </c>
      <c r="Z123" s="79"/>
      <c r="AA123" s="79"/>
    </row>
    <row r="124" spans="2:28" s="67" customFormat="1">
      <c r="B124" s="42"/>
      <c r="C124" s="43"/>
      <c r="D124" s="68"/>
      <c r="E124" s="43"/>
      <c r="F124" s="43"/>
      <c r="G124" s="43"/>
      <c r="H124" s="43" t="s">
        <v>171</v>
      </c>
      <c r="I124" s="67">
        <v>32.24</v>
      </c>
      <c r="J124" s="43" t="s">
        <v>172</v>
      </c>
      <c r="K124" s="43" t="s">
        <v>173</v>
      </c>
      <c r="L124" s="43" t="s">
        <v>174</v>
      </c>
      <c r="M124" s="43" t="s">
        <v>175</v>
      </c>
      <c r="N124" s="43" t="s">
        <v>176</v>
      </c>
      <c r="O124" s="43" t="s">
        <v>177</v>
      </c>
      <c r="P124" s="43" t="s">
        <v>178</v>
      </c>
      <c r="Q124" s="69">
        <v>89.19</v>
      </c>
      <c r="R124" s="43" t="s">
        <v>179</v>
      </c>
      <c r="S124" s="43" t="s">
        <v>180</v>
      </c>
      <c r="T124" s="43" t="s">
        <v>181</v>
      </c>
      <c r="U124" s="43"/>
      <c r="V124" s="43"/>
      <c r="W124" s="92">
        <v>177.36</v>
      </c>
      <c r="X124" s="100" t="s">
        <v>214</v>
      </c>
      <c r="Y124" s="99" t="s">
        <v>216</v>
      </c>
      <c r="Z124" s="43"/>
      <c r="AA124" s="43"/>
    </row>
    <row r="125" spans="2:28"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 t="s">
        <v>182</v>
      </c>
      <c r="O125" s="43"/>
      <c r="P125" s="43"/>
      <c r="Q125" s="81">
        <v>0.58783564814814804</v>
      </c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2:28">
      <c r="B126" s="41"/>
      <c r="C126" s="27"/>
      <c r="D126" s="66"/>
      <c r="E126" s="66"/>
      <c r="F126" s="66"/>
      <c r="G126" s="66"/>
      <c r="H126" s="27">
        <v>0.21016203703703701</v>
      </c>
      <c r="I126" s="66">
        <v>0.25334490740740701</v>
      </c>
      <c r="J126" s="66">
        <v>0.30057870370370399</v>
      </c>
      <c r="K126" s="70">
        <v>0.344016203703704</v>
      </c>
      <c r="L126" s="66">
        <v>0.40225694444444399</v>
      </c>
      <c r="M126" s="27"/>
      <c r="N126" s="66">
        <v>0.46844907407407399</v>
      </c>
      <c r="O126" s="66"/>
      <c r="P126" s="66"/>
      <c r="Q126" s="66">
        <v>0.58880787037036997</v>
      </c>
      <c r="R126" s="66"/>
      <c r="S126" s="66"/>
      <c r="T126" s="66"/>
      <c r="U126" s="66"/>
      <c r="V126" s="66"/>
      <c r="W126" s="66"/>
      <c r="X126" s="66">
        <v>0.88673611111111106</v>
      </c>
      <c r="Y126" s="27"/>
      <c r="Z126" s="27"/>
      <c r="AA126" s="27"/>
    </row>
    <row r="127" spans="2:28">
      <c r="B127" s="42"/>
      <c r="C127" s="43"/>
      <c r="D127" s="43"/>
      <c r="E127" s="43"/>
      <c r="F127" s="43"/>
      <c r="G127" s="43"/>
      <c r="H127" s="43" t="s">
        <v>183</v>
      </c>
      <c r="I127" s="43" t="s">
        <v>184</v>
      </c>
      <c r="J127" s="43" t="s">
        <v>185</v>
      </c>
      <c r="K127" s="32" t="s">
        <v>186</v>
      </c>
      <c r="L127" s="43" t="s">
        <v>187</v>
      </c>
      <c r="M127" s="43"/>
      <c r="N127" s="43" t="s">
        <v>188</v>
      </c>
      <c r="O127" s="43"/>
      <c r="P127" s="43"/>
      <c r="Q127" s="69">
        <v>321.83999999999997</v>
      </c>
      <c r="R127" s="43"/>
      <c r="S127" s="43"/>
      <c r="T127" s="43"/>
      <c r="U127" s="43"/>
      <c r="V127" s="43"/>
      <c r="W127" s="43"/>
      <c r="X127" s="99" t="s">
        <v>215</v>
      </c>
      <c r="Y127" s="43"/>
      <c r="Z127" s="43"/>
      <c r="AA127" s="43"/>
    </row>
    <row r="128" spans="2:28">
      <c r="B128" s="42"/>
      <c r="C128" s="43"/>
      <c r="D128" s="43"/>
      <c r="E128" s="43"/>
      <c r="F128" s="43"/>
      <c r="G128" s="43"/>
      <c r="H128" s="43"/>
      <c r="I128" s="43"/>
      <c r="J128" s="43"/>
      <c r="K128" s="32"/>
      <c r="L128" s="43"/>
      <c r="M128" s="43"/>
      <c r="N128" s="43" t="s">
        <v>189</v>
      </c>
      <c r="O128" s="43"/>
      <c r="P128" s="43"/>
      <c r="Q128" s="81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spans="2:27">
      <c r="B129" s="41"/>
      <c r="C129" s="27"/>
      <c r="D129" s="27"/>
      <c r="E129" s="27"/>
      <c r="F129" s="27"/>
      <c r="G129" s="27"/>
      <c r="H129" s="27">
        <v>0.211921296296296</v>
      </c>
      <c r="I129" s="66">
        <v>0.25990740740740698</v>
      </c>
      <c r="J129" s="66"/>
      <c r="K129" s="70">
        <v>0.362453703703704</v>
      </c>
      <c r="L129" s="66"/>
      <c r="M129" s="66"/>
      <c r="N129" s="66">
        <v>0.46937499999999999</v>
      </c>
      <c r="O129" s="66"/>
      <c r="P129" s="66"/>
      <c r="Q129" s="71" t="s">
        <v>190</v>
      </c>
      <c r="R129" s="66"/>
      <c r="S129" s="66"/>
      <c r="T129" s="66"/>
      <c r="U129" s="66"/>
      <c r="V129" s="66"/>
      <c r="W129" s="66"/>
      <c r="X129" s="27"/>
      <c r="Y129" s="27"/>
      <c r="Z129" s="27"/>
      <c r="AA129" s="27"/>
    </row>
    <row r="130" spans="2:27">
      <c r="B130" s="42"/>
      <c r="C130" s="43"/>
      <c r="D130" s="43"/>
      <c r="E130" s="43"/>
      <c r="F130" s="43"/>
      <c r="G130" s="43"/>
      <c r="H130" s="43" t="s">
        <v>191</v>
      </c>
      <c r="I130" s="43" t="s">
        <v>192</v>
      </c>
      <c r="J130" s="43"/>
      <c r="K130" s="32">
        <v>455.72</v>
      </c>
      <c r="L130" s="43"/>
      <c r="M130" s="43"/>
      <c r="N130" s="43" t="s">
        <v>193</v>
      </c>
      <c r="O130" s="43"/>
      <c r="P130" s="43"/>
      <c r="Q130" s="43" t="s">
        <v>194</v>
      </c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spans="2:27">
      <c r="K131" s="43"/>
    </row>
    <row r="132" spans="2:27">
      <c r="B132" s="41"/>
      <c r="C132" s="27"/>
      <c r="D132" s="27"/>
      <c r="E132" s="27"/>
      <c r="F132" s="27"/>
      <c r="G132" s="27"/>
      <c r="H132" s="27">
        <v>0.21370370370370401</v>
      </c>
      <c r="I132" s="27">
        <v>0.27185185185185201</v>
      </c>
      <c r="J132" s="27">
        <v>0.32370370370370399</v>
      </c>
      <c r="K132" s="27">
        <v>0.37075231481481502</v>
      </c>
      <c r="L132" s="66"/>
      <c r="M132" s="27"/>
      <c r="N132" s="27">
        <v>0.476446759259259</v>
      </c>
      <c r="O132" s="27"/>
      <c r="P132" s="27"/>
      <c r="Q132" s="71" t="s">
        <v>195</v>
      </c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spans="2:27">
      <c r="B133" s="42"/>
      <c r="C133" s="43"/>
      <c r="D133" s="43"/>
      <c r="E133" s="43"/>
      <c r="F133" s="43"/>
      <c r="G133" s="43"/>
      <c r="H133" s="72" t="s">
        <v>196</v>
      </c>
      <c r="I133" s="43" t="s">
        <v>197</v>
      </c>
      <c r="J133" s="43" t="s">
        <v>198</v>
      </c>
      <c r="K133" s="43" t="s">
        <v>199</v>
      </c>
      <c r="L133" s="43"/>
      <c r="M133" s="43"/>
      <c r="N133" s="43" t="s">
        <v>200</v>
      </c>
      <c r="O133" s="73"/>
      <c r="P133" s="43"/>
      <c r="Q133" s="43" t="s">
        <v>201</v>
      </c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spans="2:27">
      <c r="H134" s="38"/>
      <c r="O134" s="38"/>
      <c r="P134" s="38"/>
      <c r="Q134" s="54">
        <v>0.612916666666667</v>
      </c>
      <c r="U134" s="38"/>
    </row>
    <row r="135" spans="2:27">
      <c r="B135" s="41"/>
      <c r="C135" s="27"/>
      <c r="D135" s="27"/>
      <c r="E135" s="27"/>
      <c r="F135" s="27"/>
      <c r="G135" s="27"/>
      <c r="H135" s="27">
        <v>0.217881944444444</v>
      </c>
      <c r="I135" s="27">
        <v>0.27949074074074098</v>
      </c>
      <c r="J135" s="27"/>
      <c r="K135" s="66">
        <v>0.37151620370370397</v>
      </c>
      <c r="L135" s="66"/>
      <c r="M135" s="27"/>
      <c r="N135" s="27">
        <v>0.49133101851851901</v>
      </c>
      <c r="O135" s="27"/>
      <c r="P135" s="27"/>
      <c r="Q135" s="27">
        <v>0.61375000000000002</v>
      </c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spans="2:27" ht="18" customHeight="1">
      <c r="B136" s="42"/>
      <c r="C136" s="43"/>
      <c r="D136" s="43"/>
      <c r="E136" s="43"/>
      <c r="F136" s="43"/>
      <c r="G136" s="43"/>
      <c r="H136" s="43" t="s">
        <v>202</v>
      </c>
      <c r="I136" s="43" t="s">
        <v>203</v>
      </c>
      <c r="J136" s="43"/>
      <c r="K136" s="43" t="s">
        <v>204</v>
      </c>
      <c r="L136" s="43"/>
      <c r="M136" s="43"/>
      <c r="N136" s="43" t="s">
        <v>205</v>
      </c>
      <c r="O136" s="73"/>
      <c r="P136" s="43"/>
      <c r="Q136" s="82" t="s">
        <v>206</v>
      </c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spans="2:27">
      <c r="N137" s="83">
        <v>0.494340277777778</v>
      </c>
    </row>
    <row r="138" spans="2:27">
      <c r="B138" s="41"/>
      <c r="C138" s="27"/>
      <c r="D138" s="27"/>
      <c r="E138" s="27"/>
      <c r="F138" s="27"/>
      <c r="G138" s="27"/>
      <c r="H138" s="27">
        <v>0.23403935185185201</v>
      </c>
      <c r="I138" s="27"/>
      <c r="J138" s="27"/>
      <c r="K138" s="66"/>
      <c r="L138" s="66"/>
      <c r="M138" s="27"/>
      <c r="N138" s="27">
        <v>0.493263888888889</v>
      </c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spans="2:27">
      <c r="B139" s="42"/>
      <c r="C139" s="43"/>
      <c r="D139" s="43"/>
      <c r="E139" s="43"/>
      <c r="F139" s="43"/>
      <c r="G139" s="43"/>
      <c r="H139" s="43" t="s">
        <v>207</v>
      </c>
      <c r="I139" s="43"/>
      <c r="J139" s="43"/>
      <c r="K139" s="43"/>
      <c r="L139" s="43"/>
      <c r="M139" s="43"/>
      <c r="N139" s="43" t="s">
        <v>208</v>
      </c>
      <c r="O139" s="7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1" spans="2:27">
      <c r="B141" s="41"/>
      <c r="C141" s="27"/>
      <c r="D141" s="27"/>
      <c r="E141" s="27"/>
      <c r="F141" s="27"/>
      <c r="G141" s="27"/>
      <c r="H141" s="27">
        <v>0.24118055555555601</v>
      </c>
      <c r="I141" s="27">
        <v>0.28181712962963001</v>
      </c>
      <c r="J141" s="27"/>
      <c r="K141" s="66"/>
      <c r="L141" s="66"/>
      <c r="M141" s="27"/>
      <c r="N141" s="27">
        <v>0.49615740740740699</v>
      </c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spans="2:27">
      <c r="B142" s="42"/>
      <c r="C142" s="43"/>
      <c r="D142" s="43"/>
      <c r="E142" s="43"/>
      <c r="F142" s="43"/>
      <c r="G142" s="43"/>
      <c r="H142" s="43" t="s">
        <v>209</v>
      </c>
      <c r="I142" s="43" t="s">
        <v>210</v>
      </c>
      <c r="J142" s="43"/>
      <c r="K142" s="43"/>
      <c r="L142" s="43"/>
      <c r="M142" s="43"/>
      <c r="N142" s="43" t="s">
        <v>211</v>
      </c>
      <c r="O142" s="7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4" spans="2:27">
      <c r="B144" s="41"/>
      <c r="C144" s="27"/>
      <c r="D144" s="27"/>
      <c r="E144" s="27"/>
      <c r="F144" s="27"/>
      <c r="G144" s="27"/>
      <c r="H144" s="27">
        <v>0.24364583333333301</v>
      </c>
      <c r="I144" s="27">
        <v>0.284710648148148</v>
      </c>
      <c r="J144" s="27"/>
      <c r="K144" s="66"/>
      <c r="L144" s="66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spans="2:27">
      <c r="B145" s="42"/>
      <c r="C145" s="43"/>
      <c r="D145" s="43"/>
      <c r="E145" s="43"/>
      <c r="F145" s="43"/>
      <c r="G145" s="43"/>
      <c r="H145" s="43" t="s">
        <v>209</v>
      </c>
      <c r="I145" s="43" t="s">
        <v>212</v>
      </c>
      <c r="J145" s="43"/>
      <c r="K145" s="43"/>
      <c r="L145" s="43"/>
      <c r="M145" s="43"/>
      <c r="N145" s="43"/>
      <c r="O145" s="7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7" spans="2:27">
      <c r="B147" s="41"/>
      <c r="C147" s="27"/>
      <c r="D147" s="27"/>
      <c r="E147" s="27"/>
      <c r="F147" s="27"/>
      <c r="G147" s="27"/>
      <c r="H147" s="27">
        <v>0.24597222222222201</v>
      </c>
      <c r="I147" s="27"/>
      <c r="J147" s="27"/>
      <c r="K147" s="66"/>
      <c r="L147" s="66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spans="2:27">
      <c r="B148" s="42"/>
      <c r="C148" s="43"/>
      <c r="D148" s="43"/>
      <c r="E148" s="43"/>
      <c r="F148" s="43"/>
      <c r="G148" s="43"/>
      <c r="H148" s="43" t="s">
        <v>213</v>
      </c>
      <c r="I148" s="43"/>
      <c r="J148" s="43"/>
      <c r="K148" s="43"/>
      <c r="L148" s="43"/>
      <c r="M148" s="43"/>
      <c r="N148" s="43"/>
      <c r="O148" s="7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</sheetData>
  <pageMargins left="0.69999998807907104" right="0.69999998807907104" top="0.75" bottom="0.75" header="0.30000001192092901" footer="0.30000001192092901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1"/>
  <sheetViews>
    <sheetView zoomScaleNormal="100" workbookViewId="0">
      <selection activeCell="AC6" sqref="AC6"/>
    </sheetView>
  </sheetViews>
  <sheetFormatPr defaultColWidth="9.140625" defaultRowHeight="15" customHeight="1"/>
  <cols>
    <col min="2" max="2" width="9.140625" style="1" bestFit="1" customWidth="1"/>
    <col min="3" max="5" width="13.28515625" style="1" customWidth="1"/>
    <col min="6" max="6" width="13.28515625" style="1" bestFit="1" customWidth="1"/>
    <col min="7" max="8" width="13.28515625" style="1" customWidth="1"/>
    <col min="9" max="9" width="13" style="1" customWidth="1"/>
    <col min="10" max="10" width="12.140625" style="1" customWidth="1"/>
    <col min="11" max="11" width="13.28515625" style="1" customWidth="1"/>
    <col min="12" max="12" width="12.140625" style="1" customWidth="1"/>
    <col min="13" max="15" width="9.140625" style="1" bestFit="1" customWidth="1"/>
    <col min="16" max="16" width="13.28515625" style="1" customWidth="1"/>
    <col min="17" max="20" width="9.140625" style="1" bestFit="1" customWidth="1"/>
    <col min="21" max="21" width="13.28515625" style="1" customWidth="1"/>
    <col min="22" max="22" width="9.140625" style="1" bestFit="1" customWidth="1"/>
    <col min="23" max="23" width="13.28515625" style="1" customWidth="1"/>
    <col min="24" max="24" width="16" style="1" customWidth="1"/>
    <col min="25" max="25" width="9.85546875" style="1" customWidth="1"/>
    <col min="26" max="26" width="9.140625" style="1" bestFit="1" customWidth="1"/>
    <col min="27" max="27" width="14" style="1" customWidth="1"/>
    <col min="28" max="28" width="14.5703125" style="1" customWidth="1"/>
    <col min="29" max="33" width="15.28515625" style="1" customWidth="1"/>
  </cols>
  <sheetData>
    <row r="2" spans="2:33" ht="15" customHeight="1">
      <c r="Y2" s="96">
        <f>AA2/Z2</f>
        <v>15.878697916661622</v>
      </c>
      <c r="Z2" s="95">
        <v>0.22222222222222221</v>
      </c>
      <c r="AA2" s="94">
        <f>AA15-X15</f>
        <v>3.528599537035916</v>
      </c>
    </row>
    <row r="4" spans="2:33" s="105" customFormat="1" ht="15" customHeight="1">
      <c r="B4" s="94"/>
      <c r="C4" s="94"/>
      <c r="D4" s="94">
        <f>D6+D5</f>
        <v>45262.870833333327</v>
      </c>
      <c r="E4" s="94">
        <f>E6+E5</f>
        <v>45263.325694444444</v>
      </c>
      <c r="F4" s="94">
        <f>F6+F5</f>
        <v>45265.552083333336</v>
      </c>
      <c r="G4" s="94">
        <f>G6+G5</f>
        <v>45267.036805555559</v>
      </c>
      <c r="H4" s="94"/>
      <c r="I4" s="94">
        <f>I6+I5</f>
        <v>45268.938888888893</v>
      </c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>
        <f>W6+W5</f>
        <v>45283.044444444444</v>
      </c>
      <c r="X4" s="94"/>
      <c r="Y4" s="94"/>
      <c r="Z4" s="94"/>
      <c r="AA4" s="94"/>
      <c r="AB4" s="94">
        <f>AB6+AB5</f>
        <v>45286.984722222223</v>
      </c>
      <c r="AC4" s="94">
        <f>AC6+AC5</f>
        <v>45287.207638888889</v>
      </c>
      <c r="AD4" s="104">
        <f>AD6+AD5</f>
        <v>45288.102083333331</v>
      </c>
      <c r="AE4" s="94"/>
      <c r="AF4" s="94"/>
      <c r="AG4" s="94"/>
    </row>
    <row r="5" spans="2:33" ht="15" customHeight="1">
      <c r="D5" s="95">
        <v>0.22222222222222221</v>
      </c>
      <c r="E5" s="95">
        <v>0.44444444444444442</v>
      </c>
      <c r="F5" s="95">
        <v>0.88888888888888884</v>
      </c>
      <c r="G5" s="95">
        <v>0.46527777777777773</v>
      </c>
      <c r="I5" s="95">
        <v>0.88888888888888884</v>
      </c>
      <c r="W5" s="95">
        <v>0.88888888888888884</v>
      </c>
      <c r="X5" s="1">
        <v>4</v>
      </c>
      <c r="Y5" s="95">
        <f>W5/X5</f>
        <v>0.22222222222222221</v>
      </c>
      <c r="AB5" s="95">
        <v>0.44444444444444442</v>
      </c>
      <c r="AC5" s="95">
        <v>0.44444444444444442</v>
      </c>
      <c r="AD5" s="95">
        <v>0.88888888888888884</v>
      </c>
    </row>
    <row r="6" spans="2:33" s="103" customFormat="1" ht="15" customHeight="1">
      <c r="B6" s="102"/>
      <c r="C6" s="102"/>
      <c r="D6" s="102">
        <v>45262.648611111108</v>
      </c>
      <c r="E6" s="102">
        <v>45262.881249999999</v>
      </c>
      <c r="F6" s="102">
        <v>45264.663194444445</v>
      </c>
      <c r="G6" s="102">
        <v>45266.571527777778</v>
      </c>
      <c r="H6" s="102"/>
      <c r="I6" s="102">
        <v>45268.05</v>
      </c>
      <c r="J6" s="102"/>
      <c r="K6" s="102">
        <v>4.1666666666666664E-2</v>
      </c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6">
        <v>45282.155555555553</v>
      </c>
      <c r="X6" s="102"/>
      <c r="Y6" s="102"/>
      <c r="Z6" s="102"/>
      <c r="AA6" s="102"/>
      <c r="AB6" s="102">
        <v>45286.540277777778</v>
      </c>
      <c r="AC6" s="102">
        <v>45286.763194444444</v>
      </c>
      <c r="AD6" s="102">
        <v>45287.213194444441</v>
      </c>
      <c r="AE6" s="102"/>
      <c r="AF6" s="102"/>
      <c r="AG6" s="102"/>
    </row>
    <row r="7" spans="2:33" ht="15" customHeight="1">
      <c r="W7" s="95"/>
      <c r="AB7" s="95"/>
      <c r="AC7" s="95"/>
    </row>
    <row r="8" spans="2:33" ht="15" customHeight="1">
      <c r="W8" s="95"/>
      <c r="AB8" s="95"/>
      <c r="AC8" s="95"/>
    </row>
    <row r="9" spans="2:33" ht="15" customHeight="1">
      <c r="C9" s="97"/>
      <c r="W9" s="95"/>
      <c r="X9" s="98">
        <f>X15+X10</f>
        <v>45282.900567129633</v>
      </c>
      <c r="AB9" s="95"/>
      <c r="AC9" s="95"/>
    </row>
    <row r="10" spans="2:33">
      <c r="G10" s="84"/>
      <c r="X10" s="95">
        <v>0.88888888888888884</v>
      </c>
      <c r="AB10" s="94"/>
    </row>
    <row r="11" spans="2:33" s="55" customFormat="1">
      <c r="D11" s="55">
        <f>D12+D15</f>
        <v>45264.114340277796</v>
      </c>
      <c r="E11" s="55">
        <f>E12+E15</f>
        <v>45263.788912037009</v>
      </c>
      <c r="G11" s="55">
        <f>G12+G15</f>
        <v>45267.041979166672</v>
      </c>
      <c r="U11" s="55">
        <f>U17-U19</f>
        <v>0.11087962959572906</v>
      </c>
      <c r="W11" s="55">
        <f>W15+W12</f>
        <v>45282.901261574101</v>
      </c>
      <c r="X11" s="55">
        <f>X12+X15</f>
        <v>45282.867199074084</v>
      </c>
      <c r="AA11" s="55">
        <f>AA12+AA15</f>
        <v>45289.068877314814</v>
      </c>
      <c r="AB11" s="85">
        <f>AB12+AB15</f>
        <v>45287.986875000017</v>
      </c>
      <c r="AC11" s="85"/>
    </row>
    <row r="12" spans="2:33" s="55" customFormat="1">
      <c r="D12" s="55">
        <f>D15-C15</f>
        <v>1.2326736110990169</v>
      </c>
      <c r="E12" s="55">
        <f>E15-D15</f>
        <v>0.4536226851560059</v>
      </c>
      <c r="F12" s="55">
        <f>F15-E15</f>
        <v>0.76710648147854954</v>
      </c>
      <c r="G12" s="55">
        <f>G15-F15</f>
        <v>1.4697916666700621</v>
      </c>
      <c r="H12" s="85">
        <f>H15-G15</f>
        <v>0.47815972221724223</v>
      </c>
      <c r="K12" s="85">
        <f>K15-J15</f>
        <v>0.93685185185313458</v>
      </c>
      <c r="L12" s="85">
        <f>L15-K15</f>
        <v>1.0249768518478959</v>
      </c>
      <c r="U12" s="55">
        <f>U19-U15</f>
        <v>0.25861111120320857</v>
      </c>
      <c r="W12" s="55">
        <f>W15-U15</f>
        <v>1.7451041667009122</v>
      </c>
      <c r="X12" s="55">
        <f>X15-W15</f>
        <v>0.85552083334187046</v>
      </c>
      <c r="AA12" s="55">
        <f>AA15-X15</f>
        <v>3.528599537035916</v>
      </c>
      <c r="AB12" s="85">
        <f>AB15-AA15</f>
        <v>1.2232986111193895</v>
      </c>
      <c r="AC12" s="85">
        <f>AC15-AB15</f>
        <v>0.45012731480528601</v>
      </c>
    </row>
    <row r="13" spans="2:33">
      <c r="H13"/>
      <c r="J13"/>
      <c r="K13"/>
    </row>
    <row r="14" spans="2:33" s="2" customFormat="1" ht="24.75" customHeight="1">
      <c r="B14" s="25" t="s">
        <v>33</v>
      </c>
      <c r="C14" s="26">
        <v>45261</v>
      </c>
      <c r="D14" s="26">
        <v>45262</v>
      </c>
      <c r="E14" s="26">
        <v>45263</v>
      </c>
      <c r="F14" s="26">
        <v>45264</v>
      </c>
      <c r="G14" s="26">
        <v>45265</v>
      </c>
      <c r="H14" s="26">
        <v>45266</v>
      </c>
      <c r="I14" s="26">
        <v>45267</v>
      </c>
      <c r="J14" s="26">
        <v>45268</v>
      </c>
      <c r="K14" s="26">
        <v>45269</v>
      </c>
      <c r="L14" s="26">
        <v>45270</v>
      </c>
      <c r="M14" s="26">
        <v>45271</v>
      </c>
      <c r="N14" s="26">
        <v>45272</v>
      </c>
      <c r="O14" s="26">
        <v>45273</v>
      </c>
      <c r="P14" s="26">
        <v>45274</v>
      </c>
      <c r="Q14" s="26">
        <v>45275</v>
      </c>
      <c r="R14" s="26">
        <v>45276</v>
      </c>
      <c r="S14" s="26">
        <v>45277</v>
      </c>
      <c r="T14" s="26">
        <v>45278</v>
      </c>
      <c r="U14" s="26">
        <v>45279</v>
      </c>
      <c r="V14" s="26">
        <v>45280</v>
      </c>
      <c r="W14" s="26">
        <v>45281</v>
      </c>
      <c r="X14" s="26">
        <v>45282</v>
      </c>
      <c r="Y14" s="26">
        <v>45283</v>
      </c>
      <c r="Z14" s="26">
        <v>45284</v>
      </c>
      <c r="AA14" s="26">
        <v>45285</v>
      </c>
      <c r="AB14" s="26">
        <v>45286</v>
      </c>
      <c r="AC14" s="26">
        <v>45287</v>
      </c>
      <c r="AD14" s="26">
        <v>45288</v>
      </c>
      <c r="AE14" s="26">
        <v>45289</v>
      </c>
      <c r="AF14" s="26">
        <v>45290</v>
      </c>
      <c r="AG14" s="26">
        <v>45291</v>
      </c>
    </row>
    <row r="15" spans="2:33" s="55" customFormat="1" ht="33" customHeight="1">
      <c r="B15" s="86"/>
      <c r="C15" s="87">
        <v>45261.648993055598</v>
      </c>
      <c r="D15" s="87">
        <v>45262.881666666697</v>
      </c>
      <c r="E15" s="87">
        <v>45263.335289351853</v>
      </c>
      <c r="F15" s="87">
        <v>45264.102395833332</v>
      </c>
      <c r="G15" s="87">
        <v>45265.572187500002</v>
      </c>
      <c r="H15" s="87">
        <v>45266.050347222219</v>
      </c>
      <c r="I15" s="87"/>
      <c r="J15" s="87">
        <v>45268.072187500002</v>
      </c>
      <c r="K15" s="87">
        <v>45269.009039351855</v>
      </c>
      <c r="L15" s="87">
        <v>45270.034016203703</v>
      </c>
      <c r="M15" s="87"/>
      <c r="N15" s="87"/>
      <c r="O15" s="87"/>
      <c r="P15" s="87">
        <v>45274.858437499999</v>
      </c>
      <c r="Q15" s="87"/>
      <c r="R15" s="87"/>
      <c r="S15" s="87"/>
      <c r="T15" s="87"/>
      <c r="U15" s="87">
        <v>45279.411053240699</v>
      </c>
      <c r="V15" s="87"/>
      <c r="W15" s="87">
        <v>45281.1561574074</v>
      </c>
      <c r="X15" s="87">
        <v>45282.011678240742</v>
      </c>
      <c r="Y15" s="87"/>
      <c r="Z15" s="87"/>
      <c r="AA15" s="28">
        <v>45285.540277777778</v>
      </c>
      <c r="AB15" s="28">
        <v>45286.763576388897</v>
      </c>
      <c r="AC15" s="28">
        <v>45287.213703703703</v>
      </c>
    </row>
    <row r="16" spans="2:33" s="29" customFormat="1">
      <c r="C16" s="30" t="s">
        <v>35</v>
      </c>
      <c r="D16" s="30" t="s">
        <v>36</v>
      </c>
      <c r="E16" s="30" t="s">
        <v>37</v>
      </c>
      <c r="F16" s="107" t="s">
        <v>217</v>
      </c>
      <c r="G16" s="30" t="s">
        <v>38</v>
      </c>
      <c r="H16" s="30" t="s">
        <v>39</v>
      </c>
      <c r="I16" s="30"/>
      <c r="J16" s="30" t="s">
        <v>40</v>
      </c>
      <c r="K16" s="30" t="s">
        <v>41</v>
      </c>
      <c r="L16" s="30" t="s">
        <v>42</v>
      </c>
      <c r="M16" s="30"/>
      <c r="N16" s="30"/>
      <c r="O16" s="30"/>
      <c r="P16" s="30" t="s">
        <v>43</v>
      </c>
      <c r="Q16" s="30"/>
      <c r="R16" s="30"/>
      <c r="S16" s="30"/>
      <c r="T16" s="30"/>
      <c r="U16" s="30" t="s">
        <v>44</v>
      </c>
      <c r="V16" s="30"/>
      <c r="W16" s="30">
        <v>108858.76</v>
      </c>
      <c r="X16" s="30" t="s">
        <v>45</v>
      </c>
      <c r="Y16" s="30"/>
      <c r="Z16" s="30"/>
      <c r="AA16" s="88" t="s">
        <v>46</v>
      </c>
      <c r="AB16" s="89" t="s">
        <v>151</v>
      </c>
      <c r="AC16" s="72" t="s">
        <v>196</v>
      </c>
    </row>
    <row r="17" spans="2:32" s="55" customFormat="1">
      <c r="B17" s="86"/>
      <c r="C17" s="87"/>
      <c r="D17" s="87"/>
      <c r="E17" s="87">
        <v>45263.663460648146</v>
      </c>
      <c r="F17" s="87"/>
      <c r="G17" s="87"/>
      <c r="H17" s="101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>
        <v>45279.780543981498</v>
      </c>
      <c r="V17" s="87"/>
      <c r="W17" s="87"/>
      <c r="X17" s="87"/>
      <c r="Y17" s="87"/>
      <c r="Z17" s="87"/>
      <c r="AA17" s="87"/>
    </row>
    <row r="18" spans="2:32" ht="15" customHeight="1">
      <c r="E18" s="1">
        <v>16073.06</v>
      </c>
      <c r="K18" s="90"/>
      <c r="U18" s="1">
        <v>13481.48</v>
      </c>
      <c r="X18" s="23">
        <v>2.9166666666666698E-2</v>
      </c>
      <c r="Y18" s="23">
        <v>5.2777777777777798E-2</v>
      </c>
    </row>
    <row r="19" spans="2:32" s="55" customFormat="1">
      <c r="B19" s="86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>
        <v>45279.669664351903</v>
      </c>
      <c r="V19" s="87"/>
      <c r="W19" s="87"/>
      <c r="X19" s="87"/>
      <c r="Y19" s="87"/>
      <c r="Z19" s="87"/>
      <c r="AA19" s="87"/>
      <c r="AF19" s="55">
        <v>1</v>
      </c>
    </row>
    <row r="20" spans="2:32" ht="15" customHeight="1">
      <c r="U20" s="1">
        <v>5656.03</v>
      </c>
      <c r="X20" s="23">
        <v>2.9166666666666698E-2</v>
      </c>
      <c r="Y20" s="23">
        <v>5.2777777777777798E-2</v>
      </c>
      <c r="AE20" s="91"/>
      <c r="AF20" s="1">
        <v>2</v>
      </c>
    </row>
    <row r="21" spans="2:32" ht="15" customHeight="1">
      <c r="X21" s="23"/>
      <c r="Y21" s="23"/>
      <c r="AE21" s="91"/>
    </row>
    <row r="22" spans="2:32" ht="15" customHeight="1">
      <c r="AE22" s="91"/>
    </row>
    <row r="23" spans="2:32">
      <c r="D23"/>
      <c r="AE23" s="91"/>
    </row>
    <row r="24" spans="2:32">
      <c r="AC24" s="91">
        <f>AC12-AB12</f>
        <v>-0.77317129631410353</v>
      </c>
      <c r="AE24" s="91"/>
    </row>
    <row r="27" spans="2:32" ht="15" customHeight="1">
      <c r="X27" s="95">
        <v>0.22222222222222221</v>
      </c>
      <c r="Y27" s="1">
        <v>1</v>
      </c>
      <c r="Z27" s="95">
        <f>Y27*X27</f>
        <v>0.22222222222222221</v>
      </c>
    </row>
    <row r="28" spans="2:32" ht="15" customHeight="1">
      <c r="X28" s="95">
        <v>0.22222222222222221</v>
      </c>
      <c r="Y28" s="1">
        <v>2</v>
      </c>
      <c r="Z28" s="95">
        <f t="shared" ref="Z28:Z31" si="0">Y28*X28</f>
        <v>0.44444444444444442</v>
      </c>
    </row>
    <row r="29" spans="2:32" ht="15" customHeight="1">
      <c r="X29" s="95">
        <v>0.22222222222222221</v>
      </c>
      <c r="Y29" s="1">
        <v>3</v>
      </c>
      <c r="Z29" s="95">
        <f t="shared" si="0"/>
        <v>0.66666666666666663</v>
      </c>
    </row>
    <row r="30" spans="2:32" ht="15" customHeight="1">
      <c r="X30" s="95">
        <v>0.22222222222222221</v>
      </c>
      <c r="Y30" s="1">
        <v>4</v>
      </c>
      <c r="Z30" s="95">
        <f t="shared" si="0"/>
        <v>0.88888888888888884</v>
      </c>
    </row>
    <row r="31" spans="2:32" ht="15" customHeight="1">
      <c r="X31" s="95">
        <v>0.22222222222222221</v>
      </c>
      <c r="Y31" s="97">
        <v>5</v>
      </c>
      <c r="Z31" s="95">
        <f t="shared" si="0"/>
        <v>1.1111111111111112</v>
      </c>
    </row>
  </sheetData>
  <pageMargins left="0.69999998807907104" right="0.69999998807907104" top="0.75" bottom="0.75" header="0.30000001192092901" footer="0.3000000119209290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Jamshid Pro7</cp:lastModifiedBy>
  <dcterms:modified xsi:type="dcterms:W3CDTF">2023-12-27T19:19:04Z</dcterms:modified>
</cp:coreProperties>
</file>