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17-main\test17-main\"/>
    </mc:Choice>
  </mc:AlternateContent>
  <bookViews>
    <workbookView xWindow="-24555" yWindow="2190" windowWidth="19965" windowHeight="11475" tabRatio="164" firstSheet="1" activeTab="2"/>
  </bookViews>
  <sheets>
    <sheet name="TDSheet" sheetId="1" r:id="rId1"/>
    <sheet name="Лист1" sheetId="2" r:id="rId2"/>
    <sheet name="Лист2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3" l="1"/>
  <c r="O18" i="3" s="1"/>
  <c r="P18" i="3" s="1"/>
  <c r="L17" i="3"/>
  <c r="O17" i="3" s="1"/>
  <c r="P17" i="3" s="1"/>
  <c r="L16" i="3"/>
  <c r="O16" i="3" s="1"/>
  <c r="P16" i="3" s="1"/>
  <c r="L15" i="3"/>
  <c r="O15" i="3" s="1"/>
  <c r="P15" i="3" s="1"/>
  <c r="O14" i="3"/>
  <c r="P14" i="3" s="1"/>
  <c r="L14" i="3"/>
  <c r="M14" i="3" s="1"/>
  <c r="M13" i="3"/>
  <c r="L13" i="3"/>
  <c r="O13" i="3" s="1"/>
  <c r="P13" i="3" s="1"/>
  <c r="L12" i="3"/>
  <c r="M12" i="3" s="1"/>
  <c r="L11" i="3"/>
  <c r="M11" i="3" s="1"/>
  <c r="L10" i="3"/>
  <c r="O10" i="3" s="1"/>
  <c r="P10" i="3" s="1"/>
  <c r="L9" i="3"/>
  <c r="L8" i="3"/>
  <c r="M8" i="3" s="1"/>
  <c r="L7" i="3"/>
  <c r="O7" i="3" s="1"/>
  <c r="P7" i="3" s="1"/>
  <c r="L6" i="3"/>
  <c r="O6" i="3" s="1"/>
  <c r="P6" i="3" s="1"/>
  <c r="L5" i="3"/>
  <c r="O5" i="3" s="1"/>
  <c r="P5" i="3" s="1"/>
  <c r="L4" i="3"/>
  <c r="M4" i="3" s="1"/>
  <c r="M9" i="3" l="1"/>
  <c r="M10" i="3"/>
  <c r="O4" i="3"/>
  <c r="P4" i="3" s="1"/>
  <c r="O8" i="3"/>
  <c r="P8" i="3" s="1"/>
  <c r="M16" i="3"/>
  <c r="M5" i="3"/>
  <c r="M19" i="3" s="1"/>
  <c r="M17" i="3"/>
  <c r="O11" i="3"/>
  <c r="P11" i="3" s="1"/>
  <c r="M6" i="3"/>
  <c r="M18" i="3"/>
  <c r="O12" i="3"/>
  <c r="P12" i="3" s="1"/>
  <c r="M15" i="3"/>
  <c r="M7" i="3"/>
  <c r="P5" i="2"/>
  <c r="P6" i="2"/>
  <c r="P7" i="2"/>
  <c r="P8" i="2"/>
  <c r="P9" i="2"/>
  <c r="P11" i="2"/>
  <c r="P13" i="2"/>
  <c r="P14" i="2"/>
  <c r="P15" i="2"/>
  <c r="P16" i="2"/>
  <c r="P4" i="2"/>
  <c r="O5" i="2"/>
  <c r="O6" i="2"/>
  <c r="O7" i="2"/>
  <c r="O8" i="2"/>
  <c r="O9" i="2"/>
  <c r="O11" i="2"/>
  <c r="O13" i="2"/>
  <c r="O14" i="2"/>
  <c r="O15" i="2"/>
  <c r="O16" i="2"/>
  <c r="O17" i="2"/>
  <c r="P17" i="2" s="1"/>
  <c r="O18" i="2"/>
  <c r="P18" i="2" s="1"/>
  <c r="O4" i="2"/>
  <c r="M6" i="2"/>
  <c r="M7" i="2"/>
  <c r="M8" i="2"/>
  <c r="M9" i="2"/>
  <c r="M11" i="2"/>
  <c r="M13" i="2"/>
  <c r="M14" i="2"/>
  <c r="M15" i="2"/>
  <c r="M16" i="2"/>
  <c r="M17" i="2"/>
  <c r="M18" i="2"/>
  <c r="M5" i="2"/>
  <c r="M4" i="2"/>
  <c r="L5" i="2"/>
  <c r="L6" i="2"/>
  <c r="L7" i="2"/>
  <c r="L8" i="2"/>
  <c r="L9" i="2"/>
  <c r="L10" i="2"/>
  <c r="M10" i="2" s="1"/>
  <c r="L11" i="2"/>
  <c r="L12" i="2"/>
  <c r="O12" i="2" s="1"/>
  <c r="P12" i="2" s="1"/>
  <c r="L13" i="2"/>
  <c r="L14" i="2"/>
  <c r="L15" i="2"/>
  <c r="L16" i="2"/>
  <c r="L17" i="2"/>
  <c r="L18" i="2"/>
  <c r="L4" i="2"/>
  <c r="P19" i="3" l="1"/>
  <c r="M12" i="2"/>
  <c r="M19" i="2"/>
  <c r="O10" i="2"/>
  <c r="P10" i="2" s="1"/>
  <c r="P19" i="2" s="1"/>
  <c r="O29" i="2" s="1"/>
  <c r="O31" i="2" s="1"/>
  <c r="O29" i="3" l="1"/>
  <c r="O31" i="3" s="1"/>
</calcChain>
</file>

<file path=xl/sharedStrings.xml><?xml version="1.0" encoding="utf-8"?>
<sst xmlns="http://schemas.openxmlformats.org/spreadsheetml/2006/main" count="240" uniqueCount="74">
  <si>
    <t>N</t>
  </si>
  <si>
    <t>Заявка</t>
  </si>
  <si>
    <t>Номенклатура</t>
  </si>
  <si>
    <t>Ед. изм.</t>
  </si>
  <si>
    <t>Кол-во по заявке</t>
  </si>
  <si>
    <t>Приложения</t>
  </si>
  <si>
    <t>Техническое описание</t>
  </si>
  <si>
    <t>Заявка EWSP-PR-IT-MOF3V-0005 от 19.10.2023 9:24:15</t>
  </si>
  <si>
    <t>Лицензия N1-S57S-F-Lic</t>
  </si>
  <si>
    <t>шт</t>
  </si>
  <si>
    <t>Гибкая труба гофрированная d=16</t>
  </si>
  <si>
    <t>м</t>
  </si>
  <si>
    <t>Шнур коммутационный U/UTP cat 5e 5М SNR-UU4-5E-050-PST-RD</t>
  </si>
  <si>
    <t>комп</t>
  </si>
  <si>
    <t>Источник питания AD1150-48F 220В</t>
  </si>
  <si>
    <t>Оголовок герметизированный ОГВ-375.000.00-14 Серия 7.901-7. Выпуск. 1</t>
  </si>
  <si>
    <t>Трансивер SFP-10G-BXD1</t>
  </si>
  <si>
    <t>Аккумуляторная батарея 7Ач 12В</t>
  </si>
  <si>
    <t>Трансивер SFP-10G-BXU1</t>
  </si>
  <si>
    <t>Обеспечение программное N1-S57S-F-SnS-3Y</t>
  </si>
  <si>
    <t>N1-S57S-F-SnS-3Y</t>
  </si>
  <si>
    <t>Патч-корд оптический LC/UPC-LC/UPC SM Simplex 1М PXT-PC-LC/UPC-1M</t>
  </si>
  <si>
    <t>PXT-PC-LC/UPC-1M</t>
  </si>
  <si>
    <t>Камера-IP DS-2CD2446G2-I(С)</t>
  </si>
  <si>
    <t>DS-2CD2446G2-I(С)</t>
  </si>
  <si>
    <t>Коммутатор 2 SFP/1G 8 портов 10/100T PoE S5735I-S8U4XN-V2</t>
  </si>
  <si>
    <t>S5735I-S8U4XN-V2</t>
  </si>
  <si>
    <t>Источник бесперебойного питания NR-48VDC-360VA 240ВТ в комплекте крепежи</t>
  </si>
  <si>
    <t>OFFERED</t>
  </si>
  <si>
    <t>Гофрошланг ПВХ (гофра для кабеля) 16mm</t>
  </si>
  <si>
    <t>2 375 сум</t>
  </si>
  <si>
    <t>Коммутационный шнур U/UTP 4-х парный cat.5e 5,0м</t>
  </si>
  <si>
    <t>40 530 сум</t>
  </si>
  <si>
    <t>Блок питания Mean Well NDR-240-24 10A на DIN-рейку</t>
  </si>
  <si>
    <t>684 000 сум/шт.</t>
  </si>
  <si>
    <t>Блок питания Mean Well NDR-240-24 10A на DIN-рейку (essonline.uz)</t>
  </si>
  <si>
    <t xml:space="preserve"> US$226.00</t>
  </si>
  <si>
    <t>SFP-10G-BXD1 Huawei S7700 Optical Transceiver Module (router-switch.com)</t>
  </si>
  <si>
    <t>308 700 сум</t>
  </si>
  <si>
    <t>Toshkentda xarid qilish ITMag.uz</t>
  </si>
  <si>
    <t xml:space="preserve"> Huawei SFP-10G-BXU1 Optical Transceiver 10GBase,BIDI Optical Transceiver,SFP+,10G,Single-mode Module(TX1270nm/RX1330nm,10km,LC)</t>
  </si>
  <si>
    <t>Huawei SFP-10G-BXD1 Optical Transceiver 10GBase,BIDI Optical Transceiver,SFP+,10G,Single-mode Module(TX1330nm/RX1270nm,10km,LC)</t>
  </si>
  <si>
    <t>Product Part Number 02310QBJ
Model SFP-10G-BXU1</t>
  </si>
  <si>
    <t>Product Part Number 02310QDT
Model SFP-10G-BXD1</t>
  </si>
  <si>
    <t>Huawei N1-S57S-F-SnS License Price&amp;Spec (router-switch.com)</t>
  </si>
  <si>
    <t>Патчкорд оптический прямой LC/UPC — LC/UPC, МM (OM3), Simplex, 1 метр</t>
  </si>
  <si>
    <t>34 650 сум</t>
  </si>
  <si>
    <t>need ask</t>
  </si>
  <si>
    <r>
      <t>S5735I-S8U4XN-</t>
    </r>
    <r>
      <rPr>
        <sz val="8"/>
        <color rgb="FFFF0000"/>
        <rFont val="Arial"/>
        <family val="2"/>
        <charset val="204"/>
      </rPr>
      <t>V2</t>
    </r>
  </si>
  <si>
    <t>USD
 US$1,486.00 USD
 US$1,486.00 / Цена: 137 080₽=1544USD
Наличие:
под заказ
Артикул:
S5735I-S8U4XN-V2</t>
  </si>
  <si>
    <t>67usd flr</t>
  </si>
  <si>
    <t>S5735I-S8U4XN-V2 US 835/pcs. 10pcs ready for shipment.</t>
  </si>
  <si>
    <t>НЕ НАЙДЕНО</t>
  </si>
  <si>
    <t>N1-S57S-F-SnS</t>
  </si>
  <si>
    <t>N1-S57S-F-SnS3Y</t>
  </si>
  <si>
    <t>N1-S57S-F-Lic</t>
  </si>
  <si>
    <t>N1-S57S-F-SNS-F-SNS-3Y</t>
  </si>
  <si>
    <t>$252</t>
  </si>
  <si>
    <t>$202</t>
  </si>
  <si>
    <t>Note: для позиции №1 и №9</t>
  </si>
  <si>
    <t xml:space="preserve"> S5735I-S8U4XN-V2 </t>
  </si>
  <si>
    <t>CF</t>
  </si>
  <si>
    <t>10PR</t>
  </si>
  <si>
    <t>Исх. №11/1223-2 от 11.12.2023г [88 007]</t>
  </si>
  <si>
    <t>Цена за шт без НДС, сум</t>
  </si>
  <si>
    <t>Цена за сумм без НДС,сум</t>
  </si>
  <si>
    <t>LEAD TIME</t>
  </si>
  <si>
    <t>220USD</t>
  </si>
  <si>
    <t>EVS 5450 outdoor powercabinet                        Input: 2P air switch, C-pole/1+1 DC lightning
protection;DC distribution:Load switch:
32A/1P * 1 20A/1P * 1 10A/1P * 1</t>
  </si>
  <si>
    <t>20-45 дней</t>
  </si>
  <si>
    <r>
      <t xml:space="preserve">Please kindly note, if you want to order </t>
    </r>
    <r>
      <rPr>
        <b/>
        <sz val="8"/>
        <rFont val="Arial"/>
        <family val="2"/>
        <charset val="204"/>
      </rPr>
      <t>N1-S57S-F-SnS &amp; N1-S57S-F-Lic</t>
    </r>
    <r>
      <rPr>
        <sz val="8"/>
        <rFont val="Arial"/>
        <family val="2"/>
        <charset val="204"/>
      </rPr>
      <t>, you must to order the annual fee, which I have 
quote the best choice to you.</t>
    </r>
  </si>
  <si>
    <t>ИТОГО:</t>
  </si>
  <si>
    <t>Исх. №12/1223-1 от 12.12.2023г [88 007]</t>
  </si>
  <si>
    <r>
      <rPr>
        <b/>
        <sz val="8"/>
        <rFont val="Arial"/>
        <family val="2"/>
        <charset val="204"/>
      </rPr>
      <t xml:space="preserve">EVS 5450 outdoor powercabinet    </t>
    </r>
    <r>
      <rPr>
        <sz val="8"/>
        <rFont val="Arial"/>
        <family val="2"/>
      </rPr>
      <t xml:space="preserve">                
Input: 2P air switch, C-pole/1+1 DC lightning
protection;DC distribution:Load switch:
32A/1P * 1 20A/1P * 1 10A/1P * 1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</si>
</sst>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\ _₽;[Red]#,##0.00\ _₽"/>
  </numFmts>
  <fonts count="12" x14ac:knownFonts="1">
    <font>
      <sz val="8"/>
      <name val="Arial"/>
    </font>
    <font>
      <sz val="8"/>
      <name val="Arial"/>
      <family val="2"/>
    </font>
    <font>
      <sz val="10"/>
      <color rgb="FF4D4D4D"/>
      <name val="Arial"/>
      <family val="2"/>
      <charset val="204"/>
    </font>
    <font>
      <sz val="8"/>
      <color indexed="63"/>
      <name val="Arial"/>
      <family val="2"/>
    </font>
    <font>
      <b/>
      <sz val="10"/>
      <color rgb="FF4D4D4D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color rgb="FFFF0000"/>
      <name val="Arial"/>
      <family val="2"/>
    </font>
    <font>
      <sz val="14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6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25">
    <xf numFmtId="0" fontId="0" fillId="0" borderId="0" xfId="0"/>
    <xf numFmtId="0" fontId="3" fillId="3" borderId="2" xfId="1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" fontId="3" fillId="3" borderId="2" xfId="1" applyNumberFormat="1" applyFont="1" applyFill="1" applyBorder="1" applyAlignment="1">
      <alignment horizontal="center" vertical="top" wrapText="1"/>
    </xf>
    <xf numFmtId="0" fontId="3" fillId="3" borderId="2" xfId="1" applyNumberFormat="1" applyFont="1" applyFill="1" applyBorder="1" applyAlignment="1">
      <alignment horizontal="center" vertical="top" wrapText="1"/>
    </xf>
    <xf numFmtId="1" fontId="3" fillId="3" borderId="2" xfId="1" applyNumberFormat="1" applyFont="1" applyFill="1" applyBorder="1" applyAlignment="1">
      <alignment horizontal="right" vertical="top" wrapText="1"/>
    </xf>
    <xf numFmtId="164" fontId="3" fillId="3" borderId="2" xfId="1" applyNumberFormat="1" applyFont="1" applyFill="1" applyBorder="1" applyAlignment="1">
      <alignment horizontal="center" vertical="top" wrapText="1"/>
    </xf>
    <xf numFmtId="0" fontId="3" fillId="3" borderId="5" xfId="1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3" fillId="4" borderId="2" xfId="1" applyNumberFormat="1" applyFont="1" applyFill="1" applyBorder="1" applyAlignment="1">
      <alignment horizontal="left" vertical="top" wrapText="1"/>
    </xf>
    <xf numFmtId="0" fontId="7" fillId="0" borderId="0" xfId="2"/>
    <xf numFmtId="0" fontId="7" fillId="0" borderId="0" xfId="2" applyAlignment="1">
      <alignment vertical="top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5" fillId="3" borderId="2" xfId="1" applyNumberFormat="1" applyFont="1" applyFill="1" applyBorder="1" applyAlignment="1">
      <alignment horizontal="left" vertical="top" wrapText="1"/>
    </xf>
    <xf numFmtId="0" fontId="3" fillId="5" borderId="2" xfId="1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3" fillId="7" borderId="2" xfId="1" applyNumberFormat="1" applyFont="1" applyFill="1" applyBorder="1" applyAlignment="1">
      <alignment horizontal="left" vertical="top" wrapText="1"/>
    </xf>
    <xf numFmtId="1" fontId="3" fillId="7" borderId="2" xfId="1" applyNumberFormat="1" applyFont="1" applyFill="1" applyBorder="1" applyAlignment="1">
      <alignment horizontal="right" vertical="top" wrapText="1"/>
    </xf>
    <xf numFmtId="0" fontId="8" fillId="7" borderId="2" xfId="1" applyNumberFormat="1" applyFont="1" applyFill="1" applyBorder="1" applyAlignment="1">
      <alignment horizontal="left" vertical="top" wrapText="1"/>
    </xf>
    <xf numFmtId="164" fontId="8" fillId="7" borderId="2" xfId="1" applyNumberFormat="1" applyFont="1" applyFill="1" applyBorder="1" applyAlignment="1">
      <alignment horizontal="center" vertical="top" wrapText="1"/>
    </xf>
    <xf numFmtId="1" fontId="8" fillId="7" borderId="2" xfId="1" applyNumberFormat="1" applyFont="1" applyFill="1" applyBorder="1" applyAlignment="1">
      <alignment horizontal="center" vertical="top" wrapText="1"/>
    </xf>
    <xf numFmtId="0" fontId="3" fillId="7" borderId="5" xfId="1" applyNumberFormat="1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right" vertical="center" wrapText="1"/>
    </xf>
    <xf numFmtId="0" fontId="0" fillId="7" borderId="3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1" fillId="7" borderId="2" xfId="1" applyNumberFormat="1" applyFont="1" applyFill="1" applyBorder="1" applyAlignment="1">
      <alignment horizontal="left" vertical="top" wrapText="1"/>
    </xf>
    <xf numFmtId="164" fontId="3" fillId="7" borderId="2" xfId="1" applyNumberFormat="1" applyFont="1" applyFill="1" applyBorder="1" applyAlignment="1">
      <alignment horizontal="center" vertical="top" wrapText="1"/>
    </xf>
    <xf numFmtId="1" fontId="3" fillId="7" borderId="2" xfId="1" applyNumberFormat="1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right" vertical="top" wrapText="1"/>
    </xf>
    <xf numFmtId="0" fontId="7" fillId="7" borderId="0" xfId="2" applyFill="1"/>
    <xf numFmtId="1" fontId="8" fillId="5" borderId="2" xfId="1" applyNumberFormat="1" applyFont="1" applyFill="1" applyBorder="1" applyAlignment="1">
      <alignment horizontal="right" vertical="top" wrapText="1"/>
    </xf>
    <xf numFmtId="0" fontId="8" fillId="5" borderId="2" xfId="1" applyNumberFormat="1" applyFont="1" applyFill="1" applyBorder="1" applyAlignment="1">
      <alignment horizontal="left" vertical="top" wrapText="1"/>
    </xf>
    <xf numFmtId="164" fontId="8" fillId="5" borderId="2" xfId="1" applyNumberFormat="1" applyFont="1" applyFill="1" applyBorder="1" applyAlignment="1">
      <alignment horizontal="center" vertical="top" wrapText="1"/>
    </xf>
    <xf numFmtId="1" fontId="8" fillId="5" borderId="2" xfId="1" applyNumberFormat="1" applyFont="1" applyFill="1" applyBorder="1" applyAlignment="1">
      <alignment horizontal="center" vertical="top" wrapText="1"/>
    </xf>
    <xf numFmtId="0" fontId="8" fillId="5" borderId="5" xfId="1" applyNumberFormat="1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1" fontId="3" fillId="5" borderId="2" xfId="1" applyNumberFormat="1" applyFont="1" applyFill="1" applyBorder="1" applyAlignment="1">
      <alignment horizontal="right" vertical="top" wrapText="1"/>
    </xf>
    <xf numFmtId="164" fontId="3" fillId="5" borderId="2" xfId="1" applyNumberFormat="1" applyFont="1" applyFill="1" applyBorder="1" applyAlignment="1">
      <alignment horizontal="center" vertical="top" wrapText="1"/>
    </xf>
    <xf numFmtId="1" fontId="3" fillId="5" borderId="2" xfId="1" applyNumberFormat="1" applyFont="1" applyFill="1" applyBorder="1" applyAlignment="1">
      <alignment horizontal="center" vertical="top" wrapText="1"/>
    </xf>
    <xf numFmtId="0" fontId="3" fillId="5" borderId="5" xfId="1" applyNumberFormat="1" applyFont="1" applyFill="1" applyBorder="1" applyAlignment="1">
      <alignment horizontal="center" vertical="top" wrapText="1"/>
    </xf>
    <xf numFmtId="0" fontId="0" fillId="5" borderId="3" xfId="0" applyFill="1" applyBorder="1" applyAlignment="1">
      <alignment horizontal="right" vertical="center" wrapText="1"/>
    </xf>
    <xf numFmtId="0" fontId="0" fillId="5" borderId="3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7" borderId="3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right" wrapText="1"/>
    </xf>
    <xf numFmtId="165" fontId="0" fillId="0" borderId="3" xfId="0" applyNumberFormat="1" applyBorder="1" applyAlignment="1">
      <alignment horizontal="right" wrapText="1"/>
    </xf>
    <xf numFmtId="165" fontId="0" fillId="7" borderId="3" xfId="0" applyNumberFormat="1" applyFill="1" applyBorder="1" applyAlignment="1">
      <alignment horizontal="right" wrapText="1"/>
    </xf>
    <xf numFmtId="165" fontId="8" fillId="5" borderId="3" xfId="0" applyNumberFormat="1" applyFont="1" applyFill="1" applyBorder="1" applyAlignment="1">
      <alignment horizontal="right" wrapText="1"/>
    </xf>
    <xf numFmtId="165" fontId="0" fillId="5" borderId="3" xfId="0" applyNumberFormat="1" applyFill="1" applyBorder="1" applyAlignment="1">
      <alignment horizontal="right" wrapText="1"/>
    </xf>
    <xf numFmtId="0" fontId="5" fillId="9" borderId="3" xfId="0" applyFont="1" applyFill="1" applyBorder="1" applyAlignment="1">
      <alignment horizontal="right" vertical="center" wrapText="1"/>
    </xf>
    <xf numFmtId="0" fontId="0" fillId="9" borderId="3" xfId="0" applyFill="1" applyBorder="1" applyAlignment="1">
      <alignment horizontal="right" vertical="center" wrapText="1"/>
    </xf>
    <xf numFmtId="0" fontId="0" fillId="9" borderId="3" xfId="0" applyFill="1" applyBorder="1" applyAlignment="1">
      <alignment horizontal="center" wrapText="1"/>
    </xf>
    <xf numFmtId="165" fontId="5" fillId="0" borderId="3" xfId="0" applyNumberFormat="1" applyFont="1" applyBorder="1" applyAlignment="1">
      <alignment horizontal="center" wrapText="1"/>
    </xf>
    <xf numFmtId="165" fontId="0" fillId="8" borderId="0" xfId="0" applyNumberFormat="1" applyFill="1" applyAlignment="1">
      <alignment horizontal="center" wrapText="1"/>
    </xf>
    <xf numFmtId="165" fontId="0" fillId="8" borderId="3" xfId="0" applyNumberFormat="1" applyFill="1" applyBorder="1" applyAlignment="1">
      <alignment horizontal="center" wrapText="1"/>
    </xf>
    <xf numFmtId="165" fontId="5" fillId="8" borderId="0" xfId="0" applyNumberFormat="1" applyFont="1" applyFill="1" applyAlignment="1">
      <alignment horizontal="center" wrapText="1"/>
    </xf>
    <xf numFmtId="165" fontId="6" fillId="0" borderId="3" xfId="0" applyNumberFormat="1" applyFont="1" applyBorder="1" applyAlignment="1">
      <alignment horizontal="right" wrapText="1"/>
    </xf>
    <xf numFmtId="0" fontId="9" fillId="0" borderId="0" xfId="0" applyFont="1" applyAlignment="1">
      <alignment horizontal="left" vertical="center"/>
    </xf>
    <xf numFmtId="0" fontId="1" fillId="5" borderId="2" xfId="1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right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5" fillId="8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1" fillId="4" borderId="2" xfId="1" applyNumberFormat="1" applyFont="1" applyFill="1" applyBorder="1" applyAlignment="1">
      <alignment horizontal="left" vertical="top" wrapText="1"/>
    </xf>
    <xf numFmtId="0" fontId="8" fillId="4" borderId="2" xfId="1" applyNumberFormat="1" applyFont="1" applyFill="1" applyBorder="1" applyAlignment="1">
      <alignment horizontal="left" vertical="top" wrapText="1"/>
    </xf>
    <xf numFmtId="0" fontId="11" fillId="3" borderId="2" xfId="1" applyNumberFormat="1" applyFont="1" applyFill="1" applyBorder="1" applyAlignment="1">
      <alignment horizontal="left" vertical="top" wrapText="1"/>
    </xf>
    <xf numFmtId="165" fontId="0" fillId="4" borderId="3" xfId="0" applyNumberForma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0" borderId="3" xfId="0" applyNumberFormat="1" applyFill="1" applyBorder="1" applyAlignment="1">
      <alignment horizontal="right" wrapText="1"/>
    </xf>
    <xf numFmtId="165" fontId="0" fillId="0" borderId="3" xfId="0" applyNumberFormat="1" applyFill="1" applyBorder="1" applyAlignment="1">
      <alignment horizontal="center" wrapText="1"/>
    </xf>
    <xf numFmtId="0" fontId="5" fillId="0" borderId="3" xfId="0" applyFont="1" applyFill="1" applyBorder="1" applyAlignment="1">
      <alignment horizontal="left" wrapText="1"/>
    </xf>
    <xf numFmtId="165" fontId="5" fillId="0" borderId="3" xfId="0" applyNumberFormat="1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5" fontId="0" fillId="8" borderId="6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right" wrapText="1"/>
    </xf>
    <xf numFmtId="164" fontId="3" fillId="3" borderId="5" xfId="1" applyNumberFormat="1" applyFont="1" applyFill="1" applyBorder="1" applyAlignment="1">
      <alignment horizontal="center" vertical="top" wrapText="1"/>
    </xf>
    <xf numFmtId="1" fontId="3" fillId="5" borderId="8" xfId="1" applyNumberFormat="1" applyFont="1" applyFill="1" applyBorder="1" applyAlignment="1">
      <alignment horizontal="center" vertical="top" wrapText="1"/>
    </xf>
    <xf numFmtId="0" fontId="3" fillId="5" borderId="9" xfId="1" applyNumberFormat="1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right" vertical="center" wrapText="1"/>
    </xf>
    <xf numFmtId="0" fontId="0" fillId="5" borderId="7" xfId="0" applyFill="1" applyBorder="1" applyAlignment="1">
      <alignment horizontal="center" wrapText="1"/>
    </xf>
    <xf numFmtId="165" fontId="0" fillId="5" borderId="7" xfId="0" applyNumberFormat="1" applyFill="1" applyBorder="1" applyAlignment="1">
      <alignment horizontal="right" wrapText="1"/>
    </xf>
    <xf numFmtId="0" fontId="0" fillId="7" borderId="7" xfId="0" applyFill="1" applyBorder="1" applyAlignment="1">
      <alignment horizontal="center" wrapText="1"/>
    </xf>
    <xf numFmtId="165" fontId="0" fillId="7" borderId="7" xfId="0" applyNumberFormat="1" applyFill="1" applyBorder="1" applyAlignment="1">
      <alignment horizontal="right" wrapText="1"/>
    </xf>
    <xf numFmtId="165" fontId="0" fillId="7" borderId="7" xfId="0" applyNumberFormat="1" applyFill="1" applyBorder="1" applyAlignment="1">
      <alignment horizontal="center" wrapText="1"/>
    </xf>
    <xf numFmtId="165" fontId="0" fillId="8" borderId="7" xfId="0" applyNumberFormat="1" applyFill="1" applyBorder="1" applyAlignment="1">
      <alignment horizont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wrapText="1"/>
    </xf>
    <xf numFmtId="165" fontId="0" fillId="0" borderId="10" xfId="0" applyNumberFormat="1" applyBorder="1" applyAlignment="1">
      <alignment horizontal="right" wrapText="1"/>
    </xf>
    <xf numFmtId="165" fontId="0" fillId="0" borderId="10" xfId="0" applyNumberFormat="1" applyBorder="1" applyAlignment="1">
      <alignment horizontal="center" wrapText="1"/>
    </xf>
    <xf numFmtId="165" fontId="0" fillId="8" borderId="11" xfId="0" applyNumberFormat="1" applyFill="1" applyBorder="1" applyAlignment="1">
      <alignment horizontal="center" wrapText="1"/>
    </xf>
    <xf numFmtId="1" fontId="3" fillId="3" borderId="3" xfId="1" applyNumberFormat="1" applyFont="1" applyFill="1" applyBorder="1" applyAlignment="1">
      <alignment horizontal="center" vertical="top" wrapText="1"/>
    </xf>
    <xf numFmtId="0" fontId="3" fillId="3" borderId="3" xfId="1" applyNumberFormat="1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4" borderId="2" xfId="1" applyNumberFormat="1" applyFont="1" applyFill="1" applyBorder="1" applyAlignment="1">
      <alignment horizontal="left" vertical="top" wrapText="1"/>
    </xf>
    <xf numFmtId="165" fontId="0" fillId="0" borderId="3" xfId="0" applyNumberFormat="1" applyFill="1" applyBorder="1" applyAlignment="1">
      <alignment horizontal="right" vertical="top" wrapText="1"/>
    </xf>
    <xf numFmtId="165" fontId="0" fillId="0" borderId="7" xfId="0" applyNumberFormat="1" applyFill="1" applyBorder="1" applyAlignment="1">
      <alignment horizontal="right" vertical="top" wrapText="1"/>
    </xf>
    <xf numFmtId="165" fontId="5" fillId="4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4" borderId="3" xfId="0" applyFill="1" applyBorder="1" applyAlignment="1">
      <alignment horizontal="left" vertical="center" wrapText="1"/>
    </xf>
  </cellXfs>
  <cellStyles count="3">
    <cellStyle name="Гиперссылка" xfId="2" builtinId="8"/>
    <cellStyle name="Обычный" xfId="0" builtinId="0"/>
    <cellStyle name="Обычный_TDSheet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mag.uz/uz/mahsulot/svincovo-kislotnyj-akkumuljator-12-v-7-2-ach-2/" TargetMode="External"/><Relationship Id="rId2" Type="http://schemas.openxmlformats.org/officeDocument/2006/relationships/hyperlink" Target="https://www.router-switch.com/sfp-10g-bxd1-p-16152.html" TargetMode="External"/><Relationship Id="rId1" Type="http://schemas.openxmlformats.org/officeDocument/2006/relationships/hyperlink" Target="https://essonline.uz/blok-pitaniia-mean-well-ndr-240-24-10a-na-din-rejku-55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uter-switch.com/huawei-n1-s57s-f-sn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tmag.uz/uz/mahsulot/svincovo-kislotnyj-akkumuljator-12-v-7-2-ach-2/" TargetMode="External"/><Relationship Id="rId2" Type="http://schemas.openxmlformats.org/officeDocument/2006/relationships/hyperlink" Target="https://www.router-switch.com/sfp-10g-bxd1-p-16152.html" TargetMode="External"/><Relationship Id="rId1" Type="http://schemas.openxmlformats.org/officeDocument/2006/relationships/hyperlink" Target="https://essonline.uz/blok-pitaniia-mean-well-ndr-240-24-10a-na-din-rejku-55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router-switch.com/huawei-n1-s57s-f-s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15"/>
  <sheetViews>
    <sheetView workbookViewId="0">
      <selection sqref="A1:XFD1048576"/>
    </sheetView>
  </sheetViews>
  <sheetFormatPr defaultColWidth="10.5" defaultRowHeight="11.25" x14ac:dyDescent="0.2"/>
  <cols>
    <col min="1" max="1" width="4.33203125" style="3" customWidth="1"/>
    <col min="2" max="2" width="35" style="3" customWidth="1"/>
    <col min="3" max="3" width="43.6640625" style="3" customWidth="1"/>
    <col min="4" max="4" width="39.33203125" style="3" customWidth="1"/>
    <col min="5" max="5" width="9.6640625" style="3" bestFit="1" customWidth="1"/>
    <col min="6" max="6" width="12.33203125" style="3" customWidth="1"/>
    <col min="7" max="7" width="34.6640625" style="3" hidden="1" customWidth="1"/>
    <col min="8" max="16384" width="10.5" style="3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</row>
    <row r="2" spans="1:7" ht="22.5" x14ac:dyDescent="0.2">
      <c r="A2" s="6">
        <v>1</v>
      </c>
      <c r="B2" s="1" t="s">
        <v>7</v>
      </c>
      <c r="C2" s="1" t="s">
        <v>8</v>
      </c>
      <c r="D2" s="5"/>
      <c r="E2" s="7" t="s">
        <v>9</v>
      </c>
      <c r="F2" s="4">
        <v>39</v>
      </c>
      <c r="G2" s="5"/>
    </row>
    <row r="3" spans="1:7" ht="22.5" x14ac:dyDescent="0.2">
      <c r="A3" s="6">
        <v>2</v>
      </c>
      <c r="B3" s="1" t="s">
        <v>7</v>
      </c>
      <c r="C3" s="1" t="s">
        <v>10</v>
      </c>
      <c r="D3" s="5"/>
      <c r="E3" s="7" t="s">
        <v>11</v>
      </c>
      <c r="F3" s="4">
        <v>390</v>
      </c>
      <c r="G3" s="5"/>
    </row>
    <row r="4" spans="1:7" ht="22.5" x14ac:dyDescent="0.2">
      <c r="A4" s="6">
        <v>3</v>
      </c>
      <c r="B4" s="1" t="s">
        <v>7</v>
      </c>
      <c r="C4" s="1" t="s">
        <v>12</v>
      </c>
      <c r="D4" s="5"/>
      <c r="E4" s="7" t="s">
        <v>13</v>
      </c>
      <c r="F4" s="4">
        <v>39</v>
      </c>
      <c r="G4" s="5"/>
    </row>
    <row r="5" spans="1:7" ht="22.5" x14ac:dyDescent="0.2">
      <c r="A5" s="6">
        <v>4</v>
      </c>
      <c r="B5" s="1" t="s">
        <v>7</v>
      </c>
      <c r="C5" s="1" t="s">
        <v>14</v>
      </c>
      <c r="D5" s="5"/>
      <c r="E5" s="7" t="s">
        <v>13</v>
      </c>
      <c r="F5" s="4">
        <v>39</v>
      </c>
      <c r="G5" s="5"/>
    </row>
    <row r="6" spans="1:7" ht="22.5" x14ac:dyDescent="0.2">
      <c r="A6" s="6">
        <v>5</v>
      </c>
      <c r="B6" s="1" t="s">
        <v>7</v>
      </c>
      <c r="C6" s="1" t="s">
        <v>15</v>
      </c>
      <c r="D6" s="5"/>
      <c r="E6" s="7" t="s">
        <v>9</v>
      </c>
      <c r="F6" s="4">
        <v>39</v>
      </c>
      <c r="G6" s="5"/>
    </row>
    <row r="7" spans="1:7" ht="22.5" x14ac:dyDescent="0.2">
      <c r="A7" s="6">
        <v>6</v>
      </c>
      <c r="B7" s="1" t="s">
        <v>7</v>
      </c>
      <c r="C7" s="1" t="s">
        <v>16</v>
      </c>
      <c r="D7" s="5"/>
      <c r="E7" s="7" t="s">
        <v>9</v>
      </c>
      <c r="F7" s="4">
        <v>78</v>
      </c>
      <c r="G7" s="5"/>
    </row>
    <row r="8" spans="1:7" ht="22.5" x14ac:dyDescent="0.2">
      <c r="A8" s="6">
        <v>7</v>
      </c>
      <c r="B8" s="1" t="s">
        <v>7</v>
      </c>
      <c r="C8" s="1" t="s">
        <v>17</v>
      </c>
      <c r="D8" s="5"/>
      <c r="E8" s="7" t="s">
        <v>9</v>
      </c>
      <c r="F8" s="4">
        <v>39</v>
      </c>
      <c r="G8" s="5"/>
    </row>
    <row r="9" spans="1:7" ht="22.5" x14ac:dyDescent="0.2">
      <c r="A9" s="6">
        <v>8</v>
      </c>
      <c r="B9" s="1" t="s">
        <v>7</v>
      </c>
      <c r="C9" s="1" t="s">
        <v>18</v>
      </c>
      <c r="D9" s="5"/>
      <c r="E9" s="7" t="s">
        <v>9</v>
      </c>
      <c r="F9" s="4">
        <v>78</v>
      </c>
      <c r="G9" s="5"/>
    </row>
    <row r="10" spans="1:7" ht="22.5" x14ac:dyDescent="0.2">
      <c r="A10" s="6">
        <v>9</v>
      </c>
      <c r="B10" s="1" t="s">
        <v>7</v>
      </c>
      <c r="C10" s="1" t="s">
        <v>19</v>
      </c>
      <c r="D10" s="5" t="s">
        <v>20</v>
      </c>
      <c r="E10" s="7" t="s">
        <v>9</v>
      </c>
      <c r="F10" s="4">
        <v>39</v>
      </c>
      <c r="G10" s="5"/>
    </row>
    <row r="11" spans="1:7" ht="22.5" x14ac:dyDescent="0.2">
      <c r="A11" s="6">
        <v>10</v>
      </c>
      <c r="B11" s="1" t="s">
        <v>7</v>
      </c>
      <c r="C11" s="1" t="s">
        <v>21</v>
      </c>
      <c r="D11" s="5" t="s">
        <v>22</v>
      </c>
      <c r="E11" s="7" t="s">
        <v>9</v>
      </c>
      <c r="F11" s="4">
        <v>117</v>
      </c>
      <c r="G11" s="5"/>
    </row>
    <row r="12" spans="1:7" ht="22.5" x14ac:dyDescent="0.2">
      <c r="A12" s="6">
        <v>11</v>
      </c>
      <c r="B12" s="1" t="s">
        <v>7</v>
      </c>
      <c r="C12" s="1" t="s">
        <v>23</v>
      </c>
      <c r="D12" s="5" t="s">
        <v>24</v>
      </c>
      <c r="E12" s="7" t="s">
        <v>9</v>
      </c>
      <c r="F12" s="4">
        <v>39</v>
      </c>
      <c r="G12" s="5"/>
    </row>
    <row r="13" spans="1:7" ht="22.5" x14ac:dyDescent="0.2">
      <c r="A13" s="6">
        <v>12</v>
      </c>
      <c r="B13" s="1" t="s">
        <v>7</v>
      </c>
      <c r="C13" s="1" t="s">
        <v>25</v>
      </c>
      <c r="D13" s="5" t="s">
        <v>26</v>
      </c>
      <c r="E13" s="7" t="s">
        <v>9</v>
      </c>
      <c r="F13" s="4">
        <v>39</v>
      </c>
      <c r="G13" s="5"/>
    </row>
    <row r="14" spans="1:7" ht="22.5" x14ac:dyDescent="0.2">
      <c r="A14" s="6">
        <v>13</v>
      </c>
      <c r="B14" s="1" t="s">
        <v>7</v>
      </c>
      <c r="C14" s="1" t="s">
        <v>27</v>
      </c>
      <c r="D14" s="5"/>
      <c r="E14" s="7" t="s">
        <v>9</v>
      </c>
      <c r="F14" s="4">
        <v>39</v>
      </c>
      <c r="G14" s="5"/>
    </row>
    <row r="15" spans="1:7" x14ac:dyDescent="0.2">
      <c r="A15" s="6"/>
      <c r="B15" s="1"/>
      <c r="C15" s="1"/>
      <c r="D15" s="5"/>
      <c r="E15" s="7"/>
      <c r="F15" s="4"/>
      <c r="G15" s="5"/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topLeftCell="C16" zoomScale="130" zoomScaleNormal="130" workbookViewId="0">
      <selection activeCell="F13" sqref="F13:F14"/>
    </sheetView>
  </sheetViews>
  <sheetFormatPr defaultColWidth="10.5" defaultRowHeight="11.25" x14ac:dyDescent="0.2"/>
  <cols>
    <col min="1" max="1" width="4.33203125" style="3" customWidth="1"/>
    <col min="2" max="2" width="43.6640625" style="10" customWidth="1"/>
    <col min="3" max="3" width="27.83203125" style="10" customWidth="1"/>
    <col min="4" max="4" width="43.1640625" style="10" customWidth="1"/>
    <col min="5" max="5" width="9.6640625" style="3" bestFit="1" customWidth="1"/>
    <col min="6" max="6" width="12.33203125" style="3" customWidth="1"/>
    <col min="7" max="7" width="34.6640625" style="3" hidden="1" customWidth="1"/>
    <col min="8" max="8" width="24.83203125" style="17" customWidth="1"/>
    <col min="9" max="9" width="15.83203125" style="3" customWidth="1"/>
    <col min="10" max="10" width="11.1640625" style="56" bestFit="1" customWidth="1"/>
    <col min="11" max="11" width="10.5" style="3"/>
    <col min="12" max="12" width="16.5" style="56" bestFit="1" customWidth="1"/>
    <col min="13" max="13" width="18.6640625" style="53" bestFit="1" customWidth="1"/>
    <col min="14" max="14" width="7.83203125" style="65" customWidth="1"/>
    <col min="15" max="15" width="17.6640625" style="56" bestFit="1" customWidth="1"/>
    <col min="16" max="16" width="18.5" style="53" customWidth="1"/>
    <col min="17" max="17" width="16.83203125" style="3" customWidth="1"/>
    <col min="18" max="18" width="10.5" style="3"/>
    <col min="19" max="19" width="20.33203125" style="3" customWidth="1"/>
    <col min="20" max="16384" width="10.5" style="3"/>
  </cols>
  <sheetData>
    <row r="2" spans="1:20" ht="44.25" customHeight="1" x14ac:dyDescent="0.2">
      <c r="B2" s="69" t="s">
        <v>63</v>
      </c>
    </row>
    <row r="3" spans="1:20" s="79" customFormat="1" ht="40.5" customHeight="1" x14ac:dyDescent="0.2">
      <c r="A3" s="71" t="s">
        <v>0</v>
      </c>
      <c r="B3" s="72" t="s">
        <v>2</v>
      </c>
      <c r="C3" s="72" t="s">
        <v>6</v>
      </c>
      <c r="D3" s="73" t="s">
        <v>28</v>
      </c>
      <c r="E3" s="71" t="s">
        <v>3</v>
      </c>
      <c r="F3" s="71" t="s">
        <v>4</v>
      </c>
      <c r="G3" s="74" t="s">
        <v>5</v>
      </c>
      <c r="H3" s="15"/>
      <c r="I3" s="75"/>
      <c r="J3" s="76"/>
      <c r="K3" s="75"/>
      <c r="L3" s="76"/>
      <c r="M3" s="77"/>
      <c r="N3" s="78" t="s">
        <v>61</v>
      </c>
      <c r="O3" s="85" t="s">
        <v>64</v>
      </c>
      <c r="P3" s="85" t="s">
        <v>65</v>
      </c>
      <c r="Q3" s="86" t="s">
        <v>66</v>
      </c>
      <c r="R3" s="75"/>
      <c r="S3" s="75"/>
    </row>
    <row r="4" spans="1:20" s="31" customFormat="1" x14ac:dyDescent="0.2">
      <c r="A4" s="24">
        <v>1</v>
      </c>
      <c r="B4" s="23" t="s">
        <v>8</v>
      </c>
      <c r="C4" s="23"/>
      <c r="D4" s="25" t="s">
        <v>53</v>
      </c>
      <c r="E4" s="26" t="s">
        <v>9</v>
      </c>
      <c r="F4" s="27">
        <v>39</v>
      </c>
      <c r="G4" s="28"/>
      <c r="H4" s="29" t="s">
        <v>57</v>
      </c>
      <c r="I4" s="30"/>
      <c r="J4" s="58">
        <v>252</v>
      </c>
      <c r="K4" s="30">
        <v>12500</v>
      </c>
      <c r="L4" s="58">
        <f>K4*J4</f>
        <v>3150000</v>
      </c>
      <c r="M4" s="55">
        <f>L4*F4</f>
        <v>122850000</v>
      </c>
      <c r="N4" s="66">
        <v>1.4</v>
      </c>
      <c r="O4" s="87">
        <f>N4*L4</f>
        <v>4410000</v>
      </c>
      <c r="P4" s="88">
        <f>O4*F4</f>
        <v>171990000</v>
      </c>
      <c r="Q4" s="89" t="s">
        <v>69</v>
      </c>
      <c r="R4" s="30"/>
      <c r="S4" s="30"/>
    </row>
    <row r="5" spans="1:20" s="31" customFormat="1" x14ac:dyDescent="0.2">
      <c r="A5" s="24"/>
      <c r="B5" s="23"/>
      <c r="C5" s="23"/>
      <c r="D5" s="32" t="s">
        <v>55</v>
      </c>
      <c r="E5" s="33"/>
      <c r="F5" s="34">
        <v>39</v>
      </c>
      <c r="G5" s="28"/>
      <c r="H5" s="35" t="s">
        <v>58</v>
      </c>
      <c r="I5" s="30"/>
      <c r="J5" s="58">
        <v>202</v>
      </c>
      <c r="K5" s="30">
        <v>12500</v>
      </c>
      <c r="L5" s="58">
        <f t="shared" ref="L5:L18" si="0">K5*J5</f>
        <v>2525000</v>
      </c>
      <c r="M5" s="55">
        <f>L5*F5</f>
        <v>98475000</v>
      </c>
      <c r="N5" s="66">
        <v>1.4</v>
      </c>
      <c r="O5" s="87">
        <f t="shared" ref="O5:O18" si="1">N5*L5</f>
        <v>3535000</v>
      </c>
      <c r="P5" s="88">
        <f t="shared" ref="P5:P18" si="2">O5*F5</f>
        <v>137865000</v>
      </c>
      <c r="Q5" s="89" t="s">
        <v>69</v>
      </c>
      <c r="R5" s="30"/>
      <c r="S5" s="30"/>
    </row>
    <row r="6" spans="1:20" x14ac:dyDescent="0.2">
      <c r="A6" s="6">
        <v>2</v>
      </c>
      <c r="B6" s="1" t="s">
        <v>10</v>
      </c>
      <c r="C6" s="1"/>
      <c r="D6" s="11" t="s">
        <v>29</v>
      </c>
      <c r="E6" s="7" t="s">
        <v>11</v>
      </c>
      <c r="F6" s="4">
        <v>390</v>
      </c>
      <c r="G6" s="8"/>
      <c r="H6" s="61" t="s">
        <v>30</v>
      </c>
      <c r="I6" s="9"/>
      <c r="J6" s="57">
        <v>2500</v>
      </c>
      <c r="K6" s="63">
        <v>1</v>
      </c>
      <c r="L6" s="58">
        <f t="shared" si="0"/>
        <v>2500</v>
      </c>
      <c r="M6" s="55">
        <f t="shared" ref="M6:M18" si="3">L6*F6</f>
        <v>975000</v>
      </c>
      <c r="N6" s="66">
        <v>1.4</v>
      </c>
      <c r="O6" s="87">
        <f t="shared" si="1"/>
        <v>3500</v>
      </c>
      <c r="P6" s="88">
        <f t="shared" si="2"/>
        <v>1365000</v>
      </c>
      <c r="Q6" s="89" t="s">
        <v>69</v>
      </c>
      <c r="R6" s="9"/>
      <c r="S6" s="9"/>
    </row>
    <row r="7" spans="1:20" ht="22.5" x14ac:dyDescent="0.2">
      <c r="A7" s="6">
        <v>3</v>
      </c>
      <c r="B7" s="1" t="s">
        <v>12</v>
      </c>
      <c r="C7" s="1"/>
      <c r="D7" s="11" t="s">
        <v>31</v>
      </c>
      <c r="E7" s="7" t="s">
        <v>13</v>
      </c>
      <c r="F7" s="4">
        <v>39</v>
      </c>
      <c r="G7" s="8"/>
      <c r="H7" s="61" t="s">
        <v>32</v>
      </c>
      <c r="I7" s="9"/>
      <c r="J7" s="57">
        <v>45000</v>
      </c>
      <c r="K7" s="63">
        <v>1</v>
      </c>
      <c r="L7" s="58">
        <f t="shared" si="0"/>
        <v>45000</v>
      </c>
      <c r="M7" s="55">
        <f t="shared" si="3"/>
        <v>1755000</v>
      </c>
      <c r="N7" s="66">
        <v>1.4</v>
      </c>
      <c r="O7" s="87">
        <f t="shared" si="1"/>
        <v>62999.999999999993</v>
      </c>
      <c r="P7" s="88">
        <f t="shared" si="2"/>
        <v>2456999.9999999995</v>
      </c>
      <c r="Q7" s="89" t="s">
        <v>69</v>
      </c>
      <c r="R7" s="9"/>
      <c r="S7" s="9"/>
    </row>
    <row r="8" spans="1:20" ht="22.5" x14ac:dyDescent="0.2">
      <c r="A8" s="6">
        <v>4</v>
      </c>
      <c r="B8" s="18" t="s">
        <v>14</v>
      </c>
      <c r="C8" s="1"/>
      <c r="D8" s="11" t="s">
        <v>33</v>
      </c>
      <c r="E8" s="7" t="s">
        <v>13</v>
      </c>
      <c r="F8" s="4">
        <v>39</v>
      </c>
      <c r="G8" s="8"/>
      <c r="H8" s="61" t="s">
        <v>34</v>
      </c>
      <c r="I8" s="9"/>
      <c r="J8" s="57">
        <v>690000</v>
      </c>
      <c r="K8" s="63">
        <v>1</v>
      </c>
      <c r="L8" s="58">
        <f t="shared" si="0"/>
        <v>690000</v>
      </c>
      <c r="M8" s="55">
        <f t="shared" si="3"/>
        <v>26910000</v>
      </c>
      <c r="N8" s="66">
        <v>1.4</v>
      </c>
      <c r="O8" s="87">
        <f t="shared" si="1"/>
        <v>965999.99999999988</v>
      </c>
      <c r="P8" s="88">
        <f t="shared" si="2"/>
        <v>37673999.999999993</v>
      </c>
      <c r="Q8" s="89" t="s">
        <v>69</v>
      </c>
      <c r="R8" s="9"/>
      <c r="S8" s="9"/>
      <c r="T8" s="12" t="s">
        <v>35</v>
      </c>
    </row>
    <row r="9" spans="1:20" s="45" customFormat="1" ht="26.25" customHeight="1" x14ac:dyDescent="0.2">
      <c r="A9" s="38">
        <v>5</v>
      </c>
      <c r="B9" s="39" t="s">
        <v>15</v>
      </c>
      <c r="C9" s="39"/>
      <c r="D9" s="83" t="s">
        <v>52</v>
      </c>
      <c r="E9" s="40" t="s">
        <v>9</v>
      </c>
      <c r="F9" s="41">
        <v>39</v>
      </c>
      <c r="G9" s="42"/>
      <c r="H9" s="43"/>
      <c r="I9" s="44"/>
      <c r="J9" s="59">
        <v>0</v>
      </c>
      <c r="K9" s="30">
        <v>12500</v>
      </c>
      <c r="L9" s="58">
        <f t="shared" si="0"/>
        <v>0</v>
      </c>
      <c r="M9" s="55">
        <f t="shared" si="3"/>
        <v>0</v>
      </c>
      <c r="N9" s="66">
        <v>1.4</v>
      </c>
      <c r="O9" s="87">
        <f t="shared" si="1"/>
        <v>0</v>
      </c>
      <c r="P9" s="88">
        <f t="shared" si="2"/>
        <v>0</v>
      </c>
      <c r="Q9" s="89"/>
      <c r="R9" s="44"/>
      <c r="S9" s="44"/>
    </row>
    <row r="10" spans="1:20" ht="45" x14ac:dyDescent="0.2">
      <c r="A10" s="6">
        <v>6</v>
      </c>
      <c r="B10" s="20" t="s">
        <v>16</v>
      </c>
      <c r="C10" s="1"/>
      <c r="D10" s="11" t="s">
        <v>41</v>
      </c>
      <c r="E10" s="7" t="s">
        <v>9</v>
      </c>
      <c r="F10" s="4">
        <v>78</v>
      </c>
      <c r="G10" s="8"/>
      <c r="H10" s="16" t="s">
        <v>36</v>
      </c>
      <c r="I10" s="21" t="s">
        <v>47</v>
      </c>
      <c r="J10" s="68">
        <v>130</v>
      </c>
      <c r="K10" s="30">
        <v>12500</v>
      </c>
      <c r="L10" s="58">
        <f t="shared" si="0"/>
        <v>1625000</v>
      </c>
      <c r="M10" s="55">
        <f t="shared" si="3"/>
        <v>126750000</v>
      </c>
      <c r="N10" s="66">
        <v>2</v>
      </c>
      <c r="O10" s="87">
        <f t="shared" si="1"/>
        <v>3250000</v>
      </c>
      <c r="P10" s="88">
        <f t="shared" si="2"/>
        <v>253500000</v>
      </c>
      <c r="Q10" s="89" t="s">
        <v>69</v>
      </c>
      <c r="R10" s="9"/>
      <c r="S10" s="9" t="s">
        <v>43</v>
      </c>
      <c r="T10" s="13" t="s">
        <v>37</v>
      </c>
    </row>
    <row r="11" spans="1:20" x14ac:dyDescent="0.2">
      <c r="A11" s="6">
        <v>7</v>
      </c>
      <c r="B11" s="1" t="s">
        <v>17</v>
      </c>
      <c r="C11" s="1"/>
      <c r="D11" s="11" t="s">
        <v>17</v>
      </c>
      <c r="E11" s="7" t="s">
        <v>9</v>
      </c>
      <c r="F11" s="4">
        <v>39</v>
      </c>
      <c r="G11" s="8"/>
      <c r="H11" s="62" t="s">
        <v>38</v>
      </c>
      <c r="I11" s="22"/>
      <c r="J11" s="57">
        <v>310000</v>
      </c>
      <c r="K11" s="63">
        <v>1</v>
      </c>
      <c r="L11" s="58">
        <f t="shared" si="0"/>
        <v>310000</v>
      </c>
      <c r="M11" s="55">
        <f t="shared" si="3"/>
        <v>12090000</v>
      </c>
      <c r="N11" s="66">
        <v>1.4</v>
      </c>
      <c r="O11" s="87">
        <f t="shared" si="1"/>
        <v>434000</v>
      </c>
      <c r="P11" s="88">
        <f t="shared" si="2"/>
        <v>16926000</v>
      </c>
      <c r="Q11" s="89" t="s">
        <v>69</v>
      </c>
      <c r="R11" s="9"/>
      <c r="S11" s="9"/>
      <c r="T11" s="12" t="s">
        <v>39</v>
      </c>
    </row>
    <row r="12" spans="1:20" ht="45" x14ac:dyDescent="0.2">
      <c r="A12" s="6">
        <v>8</v>
      </c>
      <c r="B12" s="20" t="s">
        <v>18</v>
      </c>
      <c r="C12" s="1"/>
      <c r="D12" s="11" t="s">
        <v>40</v>
      </c>
      <c r="E12" s="7" t="s">
        <v>9</v>
      </c>
      <c r="F12" s="4">
        <v>78</v>
      </c>
      <c r="G12" s="8"/>
      <c r="H12" s="15"/>
      <c r="I12" s="21" t="s">
        <v>47</v>
      </c>
      <c r="J12" s="68">
        <v>130</v>
      </c>
      <c r="K12" s="30">
        <v>12500</v>
      </c>
      <c r="L12" s="58">
        <f t="shared" si="0"/>
        <v>1625000</v>
      </c>
      <c r="M12" s="55">
        <f t="shared" si="3"/>
        <v>126750000</v>
      </c>
      <c r="N12" s="66">
        <v>2</v>
      </c>
      <c r="O12" s="87">
        <f t="shared" si="1"/>
        <v>3250000</v>
      </c>
      <c r="P12" s="88">
        <f t="shared" si="2"/>
        <v>253500000</v>
      </c>
      <c r="Q12" s="89" t="s">
        <v>69</v>
      </c>
      <c r="R12" s="9"/>
      <c r="S12" s="9" t="s">
        <v>42</v>
      </c>
    </row>
    <row r="13" spans="1:20" s="31" customFormat="1" x14ac:dyDescent="0.2">
      <c r="A13" s="24">
        <v>9</v>
      </c>
      <c r="B13" s="23" t="s">
        <v>19</v>
      </c>
      <c r="C13" s="23"/>
      <c r="D13" s="25" t="s">
        <v>54</v>
      </c>
      <c r="E13" s="33" t="s">
        <v>9</v>
      </c>
      <c r="F13" s="34">
        <v>39</v>
      </c>
      <c r="G13" s="28"/>
      <c r="H13" s="36" t="s">
        <v>57</v>
      </c>
      <c r="I13" s="30"/>
      <c r="J13" s="58">
        <v>252</v>
      </c>
      <c r="K13" s="30">
        <v>12500</v>
      </c>
      <c r="L13" s="58">
        <f t="shared" si="0"/>
        <v>3150000</v>
      </c>
      <c r="M13" s="55">
        <f t="shared" si="3"/>
        <v>122850000</v>
      </c>
      <c r="N13" s="66">
        <v>1.4</v>
      </c>
      <c r="O13" s="87">
        <f t="shared" si="1"/>
        <v>4410000</v>
      </c>
      <c r="P13" s="88">
        <f t="shared" si="2"/>
        <v>171990000</v>
      </c>
      <c r="Q13" s="89" t="s">
        <v>69</v>
      </c>
      <c r="R13" s="30"/>
      <c r="S13" s="37"/>
      <c r="T13" s="37" t="s">
        <v>44</v>
      </c>
    </row>
    <row r="14" spans="1:20" s="31" customFormat="1" x14ac:dyDescent="0.2">
      <c r="A14" s="24"/>
      <c r="B14" s="23"/>
      <c r="C14" s="23"/>
      <c r="D14" s="23" t="s">
        <v>56</v>
      </c>
      <c r="E14" s="33"/>
      <c r="F14" s="34">
        <v>39</v>
      </c>
      <c r="G14" s="28"/>
      <c r="H14" s="35" t="s">
        <v>58</v>
      </c>
      <c r="I14" s="30"/>
      <c r="J14" s="58">
        <v>202</v>
      </c>
      <c r="K14" s="30">
        <v>12500</v>
      </c>
      <c r="L14" s="58">
        <f t="shared" si="0"/>
        <v>2525000</v>
      </c>
      <c r="M14" s="55">
        <f t="shared" si="3"/>
        <v>98475000</v>
      </c>
      <c r="N14" s="66">
        <v>1.4</v>
      </c>
      <c r="O14" s="87">
        <f t="shared" si="1"/>
        <v>3535000</v>
      </c>
      <c r="P14" s="88">
        <f t="shared" si="2"/>
        <v>137865000</v>
      </c>
      <c r="Q14" s="89" t="s">
        <v>69</v>
      </c>
      <c r="R14" s="30"/>
      <c r="S14" s="37"/>
      <c r="T14" s="37"/>
    </row>
    <row r="15" spans="1:20" ht="22.5" x14ac:dyDescent="0.2">
      <c r="A15" s="6">
        <v>10</v>
      </c>
      <c r="B15" s="1" t="s">
        <v>21</v>
      </c>
      <c r="C15" s="1" t="s">
        <v>22</v>
      </c>
      <c r="D15" s="11" t="s">
        <v>45</v>
      </c>
      <c r="E15" s="7" t="s">
        <v>9</v>
      </c>
      <c r="F15" s="4">
        <v>117</v>
      </c>
      <c r="G15" s="8"/>
      <c r="H15" s="61" t="s">
        <v>46</v>
      </c>
      <c r="I15" s="9"/>
      <c r="J15" s="57">
        <v>35000</v>
      </c>
      <c r="K15" s="63">
        <v>1</v>
      </c>
      <c r="L15" s="58">
        <f t="shared" si="0"/>
        <v>35000</v>
      </c>
      <c r="M15" s="55">
        <f t="shared" si="3"/>
        <v>4095000</v>
      </c>
      <c r="N15" s="66">
        <v>1.4</v>
      </c>
      <c r="O15" s="87">
        <f t="shared" si="1"/>
        <v>49000</v>
      </c>
      <c r="P15" s="88">
        <f t="shared" si="2"/>
        <v>5733000</v>
      </c>
      <c r="Q15" s="89" t="s">
        <v>69</v>
      </c>
      <c r="R15" s="9"/>
      <c r="S15" s="9"/>
    </row>
    <row r="16" spans="1:20" x14ac:dyDescent="0.2">
      <c r="A16" s="6">
        <v>11</v>
      </c>
      <c r="B16" s="1" t="s">
        <v>23</v>
      </c>
      <c r="C16" s="1" t="s">
        <v>24</v>
      </c>
      <c r="D16" s="11"/>
      <c r="E16" s="7" t="s">
        <v>9</v>
      </c>
      <c r="F16" s="4">
        <v>39</v>
      </c>
      <c r="G16" s="8"/>
      <c r="H16" s="16">
        <v>67</v>
      </c>
      <c r="I16" s="14" t="s">
        <v>50</v>
      </c>
      <c r="J16" s="57">
        <v>70</v>
      </c>
      <c r="K16" s="30">
        <v>12500</v>
      </c>
      <c r="L16" s="58">
        <f t="shared" si="0"/>
        <v>875000</v>
      </c>
      <c r="M16" s="55">
        <f t="shared" si="3"/>
        <v>34125000</v>
      </c>
      <c r="N16" s="66">
        <v>1.4</v>
      </c>
      <c r="O16" s="87">
        <f t="shared" si="1"/>
        <v>1225000</v>
      </c>
      <c r="P16" s="88">
        <f t="shared" si="2"/>
        <v>47775000</v>
      </c>
      <c r="Q16" s="89" t="s">
        <v>69</v>
      </c>
      <c r="R16" s="9"/>
      <c r="S16" s="9"/>
    </row>
    <row r="17" spans="1:19" ht="101.25" x14ac:dyDescent="0.2">
      <c r="A17" s="6">
        <v>12</v>
      </c>
      <c r="B17" s="1" t="s">
        <v>25</v>
      </c>
      <c r="C17" s="1" t="s">
        <v>48</v>
      </c>
      <c r="D17" s="11" t="s">
        <v>60</v>
      </c>
      <c r="E17" s="7" t="s">
        <v>9</v>
      </c>
      <c r="F17" s="4">
        <v>39</v>
      </c>
      <c r="G17" s="8"/>
      <c r="H17" s="16" t="s">
        <v>49</v>
      </c>
      <c r="I17" s="14" t="s">
        <v>51</v>
      </c>
      <c r="J17" s="57">
        <v>850</v>
      </c>
      <c r="K17" s="30">
        <v>12500</v>
      </c>
      <c r="L17" s="58">
        <f t="shared" si="0"/>
        <v>10625000</v>
      </c>
      <c r="M17" s="55">
        <f t="shared" si="3"/>
        <v>414375000</v>
      </c>
      <c r="N17" s="66">
        <v>1.7</v>
      </c>
      <c r="O17" s="87">
        <f t="shared" si="1"/>
        <v>18062500</v>
      </c>
      <c r="P17" s="88">
        <f t="shared" si="2"/>
        <v>704437500</v>
      </c>
      <c r="Q17" s="89" t="s">
        <v>69</v>
      </c>
      <c r="R17" s="9"/>
      <c r="S17" s="9"/>
    </row>
    <row r="18" spans="1:19" s="52" customFormat="1" ht="51" customHeight="1" x14ac:dyDescent="0.2">
      <c r="A18" s="46">
        <v>13</v>
      </c>
      <c r="B18" s="39" t="s">
        <v>27</v>
      </c>
      <c r="C18" s="19"/>
      <c r="D18" s="82" t="s">
        <v>68</v>
      </c>
      <c r="E18" s="47" t="s">
        <v>9</v>
      </c>
      <c r="F18" s="48">
        <v>39</v>
      </c>
      <c r="G18" s="49"/>
      <c r="H18" s="50"/>
      <c r="I18" s="51" t="s">
        <v>67</v>
      </c>
      <c r="J18" s="60">
        <v>220</v>
      </c>
      <c r="K18" s="30">
        <v>12500</v>
      </c>
      <c r="L18" s="58">
        <f t="shared" si="0"/>
        <v>2750000</v>
      </c>
      <c r="M18" s="55">
        <f t="shared" si="3"/>
        <v>107250000</v>
      </c>
      <c r="N18" s="66">
        <v>1.7</v>
      </c>
      <c r="O18" s="87">
        <f t="shared" si="1"/>
        <v>4675000</v>
      </c>
      <c r="P18" s="88">
        <f t="shared" si="2"/>
        <v>182325000</v>
      </c>
      <c r="Q18" s="89" t="s">
        <v>69</v>
      </c>
      <c r="R18" s="51"/>
      <c r="S18" s="51"/>
    </row>
    <row r="19" spans="1:19" ht="27.75" customHeight="1" x14ac:dyDescent="0.2">
      <c r="A19" s="6"/>
      <c r="B19" s="84" t="s">
        <v>71</v>
      </c>
      <c r="C19" s="1"/>
      <c r="D19" s="20"/>
      <c r="E19" s="7"/>
      <c r="F19" s="4"/>
      <c r="G19" s="8"/>
      <c r="H19" s="15"/>
      <c r="I19" s="9"/>
      <c r="J19" s="57"/>
      <c r="K19" s="9"/>
      <c r="L19" s="57"/>
      <c r="M19" s="64">
        <f>SUM(M4:M18)</f>
        <v>1297725000</v>
      </c>
      <c r="N19" s="66"/>
      <c r="O19" s="87"/>
      <c r="P19" s="90">
        <f>SUM(P4:P18)</f>
        <v>2125402500</v>
      </c>
      <c r="Q19" s="91"/>
      <c r="R19" s="9"/>
      <c r="S19" s="9"/>
    </row>
    <row r="20" spans="1:19" x14ac:dyDescent="0.2">
      <c r="H20" s="15"/>
      <c r="I20" s="9"/>
      <c r="J20" s="57"/>
      <c r="K20" s="9"/>
      <c r="L20" s="57"/>
      <c r="M20" s="54"/>
      <c r="N20" s="66"/>
      <c r="O20" s="57"/>
      <c r="P20" s="54"/>
      <c r="Q20" s="9"/>
      <c r="R20" s="9"/>
      <c r="S20" s="9"/>
    </row>
    <row r="21" spans="1:19" ht="17.25" customHeight="1" x14ac:dyDescent="0.2">
      <c r="H21" s="15"/>
      <c r="I21" s="9"/>
      <c r="J21" s="57"/>
      <c r="K21" s="9"/>
      <c r="L21" s="57"/>
      <c r="M21" s="54"/>
      <c r="N21" s="66"/>
      <c r="O21" s="57"/>
      <c r="P21" s="54"/>
      <c r="Q21" s="9"/>
      <c r="R21" s="9"/>
      <c r="S21" s="9"/>
    </row>
    <row r="23" spans="1:19" ht="14.25" customHeight="1" x14ac:dyDescent="0.2">
      <c r="B23" s="81" t="s">
        <v>59</v>
      </c>
    </row>
    <row r="24" spans="1:19" ht="45" x14ac:dyDescent="0.2">
      <c r="B24" s="80" t="s">
        <v>70</v>
      </c>
    </row>
    <row r="29" spans="1:19" x14ac:dyDescent="0.2">
      <c r="N29" s="67" t="s">
        <v>62</v>
      </c>
      <c r="O29" s="56">
        <f>0.1*P19</f>
        <v>212540250</v>
      </c>
    </row>
    <row r="31" spans="1:19" x14ac:dyDescent="0.2">
      <c r="O31" s="56">
        <f>P19-M19-O29</f>
        <v>615137250</v>
      </c>
    </row>
  </sheetData>
  <hyperlinks>
    <hyperlink ref="T8" r:id="rId1" location="targetId" display="https://essonline.uz/blok-pitaniia-mean-well-ndr-240-24-10a-na-din-rejku-557 - targetId"/>
    <hyperlink ref="T10" r:id="rId2" display="https://www.router-switch.com/sfp-10g-bxd1-p-16152.html"/>
    <hyperlink ref="T11" r:id="rId3" display="https://itmag.uz/uz/mahsulot/svincovo-kislotnyj-akkumuljator-12-v-7-2-ach-2/"/>
    <hyperlink ref="T13" r:id="rId4" display="https://www.router-switch.com/huawei-n1-s57s-f-sns.html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31"/>
  <sheetViews>
    <sheetView tabSelected="1" topLeftCell="A7" workbookViewId="0">
      <selection activeCell="A2" sqref="A2:R24"/>
    </sheetView>
  </sheetViews>
  <sheetFormatPr defaultColWidth="10.5" defaultRowHeight="11.25" x14ac:dyDescent="0.2"/>
  <cols>
    <col min="1" max="1" width="4.33203125" style="3" customWidth="1"/>
    <col min="2" max="2" width="43.6640625" style="10" customWidth="1"/>
    <col min="3" max="3" width="27.83203125" style="10" customWidth="1"/>
    <col min="4" max="4" width="43.1640625" style="10" customWidth="1"/>
    <col min="5" max="5" width="9.6640625" style="3" bestFit="1" customWidth="1"/>
    <col min="6" max="6" width="12.33203125" style="3" customWidth="1"/>
    <col min="7" max="7" width="34.6640625" style="3" hidden="1" customWidth="1"/>
    <col min="8" max="8" width="24.83203125" style="17" hidden="1" customWidth="1"/>
    <col min="9" max="9" width="15.83203125" style="3" hidden="1" customWidth="1"/>
    <col min="10" max="10" width="11.1640625" style="56" hidden="1" customWidth="1"/>
    <col min="11" max="11" width="0" style="3" hidden="1" customWidth="1"/>
    <col min="12" max="12" width="16.5" style="56" hidden="1" customWidth="1"/>
    <col min="13" max="13" width="18.6640625" style="53" hidden="1" customWidth="1"/>
    <col min="14" max="14" width="7.83203125" style="65" hidden="1" customWidth="1"/>
    <col min="15" max="15" width="17.6640625" style="56" bestFit="1" customWidth="1"/>
    <col min="16" max="16" width="18.5" style="53" customWidth="1"/>
    <col min="17" max="17" width="16.83203125" style="119" customWidth="1"/>
    <col min="18" max="18" width="10.5" style="3"/>
    <col min="19" max="19" width="20.33203125" style="3" customWidth="1"/>
    <col min="20" max="16384" width="10.5" style="3"/>
  </cols>
  <sheetData>
    <row r="2" spans="1:20" ht="44.25" customHeight="1" x14ac:dyDescent="0.2">
      <c r="B2" s="69" t="s">
        <v>72</v>
      </c>
    </row>
    <row r="3" spans="1:20" s="79" customFormat="1" ht="40.5" customHeight="1" x14ac:dyDescent="0.2">
      <c r="A3" s="71" t="s">
        <v>0</v>
      </c>
      <c r="B3" s="72" t="s">
        <v>2</v>
      </c>
      <c r="C3" s="72" t="s">
        <v>6</v>
      </c>
      <c r="D3" s="73" t="s">
        <v>28</v>
      </c>
      <c r="E3" s="71" t="s">
        <v>3</v>
      </c>
      <c r="F3" s="72" t="s">
        <v>4</v>
      </c>
      <c r="G3" s="74" t="s">
        <v>5</v>
      </c>
      <c r="H3" s="15"/>
      <c r="I3" s="75"/>
      <c r="J3" s="76"/>
      <c r="K3" s="75"/>
      <c r="L3" s="76"/>
      <c r="M3" s="77"/>
      <c r="N3" s="78" t="s">
        <v>61</v>
      </c>
      <c r="O3" s="85" t="s">
        <v>64</v>
      </c>
      <c r="P3" s="85" t="s">
        <v>65</v>
      </c>
      <c r="Q3" s="124" t="s">
        <v>66</v>
      </c>
      <c r="R3" s="75"/>
      <c r="S3" s="75"/>
    </row>
    <row r="4" spans="1:20" s="31" customFormat="1" x14ac:dyDescent="0.2">
      <c r="A4" s="24">
        <v>1</v>
      </c>
      <c r="B4" s="23" t="s">
        <v>8</v>
      </c>
      <c r="C4" s="23"/>
      <c r="D4" s="25" t="s">
        <v>53</v>
      </c>
      <c r="E4" s="26" t="s">
        <v>9</v>
      </c>
      <c r="F4" s="27">
        <v>39</v>
      </c>
      <c r="G4" s="28"/>
      <c r="H4" s="29" t="s">
        <v>57</v>
      </c>
      <c r="I4" s="30"/>
      <c r="J4" s="58">
        <v>252</v>
      </c>
      <c r="K4" s="30">
        <v>12500</v>
      </c>
      <c r="L4" s="58">
        <f>K4*J4</f>
        <v>3150000</v>
      </c>
      <c r="M4" s="55">
        <f>L4*F4</f>
        <v>122850000</v>
      </c>
      <c r="N4" s="66">
        <v>1.4</v>
      </c>
      <c r="O4" s="116">
        <f>N4*L4</f>
        <v>4410000</v>
      </c>
      <c r="P4" s="116">
        <f>O4*F4</f>
        <v>171990000</v>
      </c>
      <c r="Q4" s="120" t="s">
        <v>69</v>
      </c>
      <c r="R4" s="30"/>
      <c r="S4" s="30"/>
    </row>
    <row r="5" spans="1:20" s="31" customFormat="1" x14ac:dyDescent="0.2">
      <c r="A5" s="24"/>
      <c r="B5" s="23"/>
      <c r="C5" s="23"/>
      <c r="D5" s="32" t="s">
        <v>55</v>
      </c>
      <c r="E5" s="33"/>
      <c r="F5" s="34">
        <v>39</v>
      </c>
      <c r="G5" s="28"/>
      <c r="H5" s="35" t="s">
        <v>58</v>
      </c>
      <c r="I5" s="30"/>
      <c r="J5" s="58">
        <v>202</v>
      </c>
      <c r="K5" s="30">
        <v>12500</v>
      </c>
      <c r="L5" s="58">
        <f t="shared" ref="L5:L18" si="0">K5*J5</f>
        <v>2525000</v>
      </c>
      <c r="M5" s="55">
        <f>L5*F5</f>
        <v>98475000</v>
      </c>
      <c r="N5" s="66">
        <v>1.4</v>
      </c>
      <c r="O5" s="116">
        <f t="shared" ref="O5:O18" si="1">N5*L5</f>
        <v>3535000</v>
      </c>
      <c r="P5" s="116">
        <f t="shared" ref="P5:P18" si="2">O5*F5</f>
        <v>137865000</v>
      </c>
      <c r="Q5" s="120" t="s">
        <v>69</v>
      </c>
      <c r="R5" s="30"/>
      <c r="S5" s="30"/>
    </row>
    <row r="6" spans="1:20" x14ac:dyDescent="0.2">
      <c r="A6" s="6">
        <v>2</v>
      </c>
      <c r="B6" s="1" t="s">
        <v>10</v>
      </c>
      <c r="C6" s="1"/>
      <c r="D6" s="11" t="s">
        <v>29</v>
      </c>
      <c r="E6" s="7" t="s">
        <v>11</v>
      </c>
      <c r="F6" s="4">
        <v>390</v>
      </c>
      <c r="G6" s="8"/>
      <c r="H6" s="61" t="s">
        <v>30</v>
      </c>
      <c r="I6" s="9"/>
      <c r="J6" s="57">
        <v>2500</v>
      </c>
      <c r="K6" s="63">
        <v>1</v>
      </c>
      <c r="L6" s="58">
        <f t="shared" si="0"/>
        <v>2500</v>
      </c>
      <c r="M6" s="55">
        <f t="shared" ref="M6:M18" si="3">L6*F6</f>
        <v>975000</v>
      </c>
      <c r="N6" s="66">
        <v>1.4</v>
      </c>
      <c r="O6" s="116">
        <f t="shared" si="1"/>
        <v>3500</v>
      </c>
      <c r="P6" s="116">
        <f t="shared" si="2"/>
        <v>1365000</v>
      </c>
      <c r="Q6" s="120" t="s">
        <v>69</v>
      </c>
      <c r="R6" s="9"/>
      <c r="S6" s="9"/>
    </row>
    <row r="7" spans="1:20" ht="22.5" x14ac:dyDescent="0.2">
      <c r="A7" s="6">
        <v>3</v>
      </c>
      <c r="B7" s="1" t="s">
        <v>12</v>
      </c>
      <c r="C7" s="1"/>
      <c r="D7" s="11" t="s">
        <v>31</v>
      </c>
      <c r="E7" s="7" t="s">
        <v>13</v>
      </c>
      <c r="F7" s="4">
        <v>39</v>
      </c>
      <c r="G7" s="8"/>
      <c r="H7" s="61" t="s">
        <v>32</v>
      </c>
      <c r="I7" s="9"/>
      <c r="J7" s="57">
        <v>45000</v>
      </c>
      <c r="K7" s="63">
        <v>1</v>
      </c>
      <c r="L7" s="58">
        <f t="shared" si="0"/>
        <v>45000</v>
      </c>
      <c r="M7" s="55">
        <f t="shared" si="3"/>
        <v>1755000</v>
      </c>
      <c r="N7" s="66">
        <v>1.4</v>
      </c>
      <c r="O7" s="116">
        <f t="shared" si="1"/>
        <v>62999.999999999993</v>
      </c>
      <c r="P7" s="116">
        <f t="shared" si="2"/>
        <v>2456999.9999999995</v>
      </c>
      <c r="Q7" s="120" t="s">
        <v>69</v>
      </c>
      <c r="R7" s="9"/>
      <c r="S7" s="9"/>
    </row>
    <row r="8" spans="1:20" ht="22.5" x14ac:dyDescent="0.2">
      <c r="A8" s="6">
        <v>4</v>
      </c>
      <c r="B8" s="18" t="s">
        <v>14</v>
      </c>
      <c r="C8" s="1"/>
      <c r="D8" s="11" t="s">
        <v>33</v>
      </c>
      <c r="E8" s="7" t="s">
        <v>13</v>
      </c>
      <c r="F8" s="4">
        <v>39</v>
      </c>
      <c r="G8" s="8"/>
      <c r="H8" s="61" t="s">
        <v>34</v>
      </c>
      <c r="I8" s="9"/>
      <c r="J8" s="57">
        <v>690000</v>
      </c>
      <c r="K8" s="63">
        <v>1</v>
      </c>
      <c r="L8" s="58">
        <f t="shared" si="0"/>
        <v>690000</v>
      </c>
      <c r="M8" s="55">
        <f t="shared" si="3"/>
        <v>26910000</v>
      </c>
      <c r="N8" s="66">
        <v>1.4</v>
      </c>
      <c r="O8" s="116">
        <f t="shared" si="1"/>
        <v>965999.99999999988</v>
      </c>
      <c r="P8" s="116">
        <f t="shared" si="2"/>
        <v>37673999.999999993</v>
      </c>
      <c r="Q8" s="120" t="s">
        <v>69</v>
      </c>
      <c r="R8" s="9"/>
      <c r="S8" s="9"/>
      <c r="T8" s="12" t="s">
        <v>35</v>
      </c>
    </row>
    <row r="9" spans="1:20" s="45" customFormat="1" ht="26.25" customHeight="1" x14ac:dyDescent="0.2">
      <c r="A9" s="38">
        <v>5</v>
      </c>
      <c r="B9" s="39" t="s">
        <v>15</v>
      </c>
      <c r="C9" s="39"/>
      <c r="D9" s="83" t="s">
        <v>52</v>
      </c>
      <c r="E9" s="40" t="s">
        <v>9</v>
      </c>
      <c r="F9" s="41">
        <v>39</v>
      </c>
      <c r="G9" s="42"/>
      <c r="H9" s="43"/>
      <c r="I9" s="44"/>
      <c r="J9" s="59">
        <v>0</v>
      </c>
      <c r="K9" s="30">
        <v>12500</v>
      </c>
      <c r="L9" s="58">
        <f t="shared" si="0"/>
        <v>0</v>
      </c>
      <c r="M9" s="55">
        <f t="shared" si="3"/>
        <v>0</v>
      </c>
      <c r="N9" s="66">
        <v>1.4</v>
      </c>
      <c r="O9" s="116"/>
      <c r="P9" s="116"/>
      <c r="Q9" s="120"/>
      <c r="R9" s="44"/>
      <c r="S9" s="44"/>
    </row>
    <row r="10" spans="1:20" ht="45" x14ac:dyDescent="0.2">
      <c r="A10" s="6">
        <v>6</v>
      </c>
      <c r="B10" s="20" t="s">
        <v>16</v>
      </c>
      <c r="C10" s="1"/>
      <c r="D10" s="11" t="s">
        <v>41</v>
      </c>
      <c r="E10" s="7" t="s">
        <v>9</v>
      </c>
      <c r="F10" s="4">
        <v>78</v>
      </c>
      <c r="G10" s="8"/>
      <c r="H10" s="16" t="s">
        <v>36</v>
      </c>
      <c r="I10" s="21" t="s">
        <v>47</v>
      </c>
      <c r="J10" s="68">
        <v>130</v>
      </c>
      <c r="K10" s="30">
        <v>12500</v>
      </c>
      <c r="L10" s="58">
        <f t="shared" si="0"/>
        <v>1625000</v>
      </c>
      <c r="M10" s="55">
        <f t="shared" si="3"/>
        <v>126750000</v>
      </c>
      <c r="N10" s="66">
        <v>2</v>
      </c>
      <c r="O10" s="116">
        <f t="shared" si="1"/>
        <v>3250000</v>
      </c>
      <c r="P10" s="116">
        <f t="shared" si="2"/>
        <v>253500000</v>
      </c>
      <c r="Q10" s="120" t="s">
        <v>69</v>
      </c>
      <c r="R10" s="9"/>
      <c r="S10" s="9" t="s">
        <v>43</v>
      </c>
      <c r="T10" s="13" t="s">
        <v>37</v>
      </c>
    </row>
    <row r="11" spans="1:20" x14ac:dyDescent="0.2">
      <c r="A11" s="6">
        <v>7</v>
      </c>
      <c r="B11" s="1" t="s">
        <v>17</v>
      </c>
      <c r="C11" s="1"/>
      <c r="D11" s="11" t="s">
        <v>17</v>
      </c>
      <c r="E11" s="7" t="s">
        <v>9</v>
      </c>
      <c r="F11" s="4">
        <v>39</v>
      </c>
      <c r="G11" s="8"/>
      <c r="H11" s="62" t="s">
        <v>38</v>
      </c>
      <c r="I11" s="22"/>
      <c r="J11" s="57">
        <v>310000</v>
      </c>
      <c r="K11" s="63">
        <v>1</v>
      </c>
      <c r="L11" s="58">
        <f t="shared" si="0"/>
        <v>310000</v>
      </c>
      <c r="M11" s="55">
        <f t="shared" si="3"/>
        <v>12090000</v>
      </c>
      <c r="N11" s="66">
        <v>1.4</v>
      </c>
      <c r="O11" s="116">
        <f t="shared" si="1"/>
        <v>434000</v>
      </c>
      <c r="P11" s="116">
        <f t="shared" si="2"/>
        <v>16926000</v>
      </c>
      <c r="Q11" s="120" t="s">
        <v>69</v>
      </c>
      <c r="R11" s="9"/>
      <c r="S11" s="9"/>
      <c r="T11" s="12" t="s">
        <v>39</v>
      </c>
    </row>
    <row r="12" spans="1:20" ht="45" x14ac:dyDescent="0.2">
      <c r="A12" s="6">
        <v>8</v>
      </c>
      <c r="B12" s="20" t="s">
        <v>18</v>
      </c>
      <c r="C12" s="1"/>
      <c r="D12" s="11" t="s">
        <v>40</v>
      </c>
      <c r="E12" s="7" t="s">
        <v>9</v>
      </c>
      <c r="F12" s="4">
        <v>78</v>
      </c>
      <c r="G12" s="8"/>
      <c r="H12" s="15"/>
      <c r="I12" s="21" t="s">
        <v>47</v>
      </c>
      <c r="J12" s="68">
        <v>130</v>
      </c>
      <c r="K12" s="30">
        <v>12500</v>
      </c>
      <c r="L12" s="58">
        <f t="shared" si="0"/>
        <v>1625000</v>
      </c>
      <c r="M12" s="55">
        <f t="shared" si="3"/>
        <v>126750000</v>
      </c>
      <c r="N12" s="66">
        <v>2</v>
      </c>
      <c r="O12" s="116">
        <f t="shared" si="1"/>
        <v>3250000</v>
      </c>
      <c r="P12" s="116">
        <f t="shared" si="2"/>
        <v>253500000</v>
      </c>
      <c r="Q12" s="120" t="s">
        <v>69</v>
      </c>
      <c r="R12" s="9"/>
      <c r="S12" s="9" t="s">
        <v>42</v>
      </c>
    </row>
    <row r="13" spans="1:20" s="31" customFormat="1" x14ac:dyDescent="0.2">
      <c r="A13" s="24">
        <v>9</v>
      </c>
      <c r="B13" s="23" t="s">
        <v>19</v>
      </c>
      <c r="C13" s="23"/>
      <c r="D13" s="25" t="s">
        <v>54</v>
      </c>
      <c r="E13" s="33" t="s">
        <v>9</v>
      </c>
      <c r="F13" s="34">
        <v>39</v>
      </c>
      <c r="G13" s="28"/>
      <c r="H13" s="36" t="s">
        <v>57</v>
      </c>
      <c r="I13" s="30"/>
      <c r="J13" s="58">
        <v>252</v>
      </c>
      <c r="K13" s="30">
        <v>12500</v>
      </c>
      <c r="L13" s="58">
        <f t="shared" si="0"/>
        <v>3150000</v>
      </c>
      <c r="M13" s="55">
        <f t="shared" si="3"/>
        <v>122850000</v>
      </c>
      <c r="N13" s="66">
        <v>1.4</v>
      </c>
      <c r="O13" s="116">
        <f t="shared" si="1"/>
        <v>4410000</v>
      </c>
      <c r="P13" s="116">
        <f t="shared" si="2"/>
        <v>171990000</v>
      </c>
      <c r="Q13" s="120" t="s">
        <v>69</v>
      </c>
      <c r="R13" s="30"/>
      <c r="S13" s="37"/>
      <c r="T13" s="37" t="s">
        <v>44</v>
      </c>
    </row>
    <row r="14" spans="1:20" s="31" customFormat="1" x14ac:dyDescent="0.2">
      <c r="A14" s="24"/>
      <c r="B14" s="23"/>
      <c r="C14" s="23"/>
      <c r="D14" s="23" t="s">
        <v>56</v>
      </c>
      <c r="E14" s="33"/>
      <c r="F14" s="34">
        <v>39</v>
      </c>
      <c r="G14" s="28"/>
      <c r="H14" s="35" t="s">
        <v>58</v>
      </c>
      <c r="I14" s="30"/>
      <c r="J14" s="58">
        <v>202</v>
      </c>
      <c r="K14" s="30">
        <v>12500</v>
      </c>
      <c r="L14" s="58">
        <f t="shared" si="0"/>
        <v>2525000</v>
      </c>
      <c r="M14" s="55">
        <f t="shared" si="3"/>
        <v>98475000</v>
      </c>
      <c r="N14" s="66">
        <v>1.4</v>
      </c>
      <c r="O14" s="116">
        <f t="shared" si="1"/>
        <v>3535000</v>
      </c>
      <c r="P14" s="116">
        <f t="shared" si="2"/>
        <v>137865000</v>
      </c>
      <c r="Q14" s="120" t="s">
        <v>69</v>
      </c>
      <c r="R14" s="30"/>
      <c r="S14" s="37"/>
      <c r="T14" s="37"/>
    </row>
    <row r="15" spans="1:20" ht="22.5" x14ac:dyDescent="0.2">
      <c r="A15" s="6">
        <v>10</v>
      </c>
      <c r="B15" s="1" t="s">
        <v>21</v>
      </c>
      <c r="C15" s="1" t="s">
        <v>22</v>
      </c>
      <c r="D15" s="11" t="s">
        <v>45</v>
      </c>
      <c r="E15" s="7" t="s">
        <v>9</v>
      </c>
      <c r="F15" s="4">
        <v>117</v>
      </c>
      <c r="G15" s="8"/>
      <c r="H15" s="61" t="s">
        <v>46</v>
      </c>
      <c r="I15" s="9"/>
      <c r="J15" s="57">
        <v>35000</v>
      </c>
      <c r="K15" s="63">
        <v>1</v>
      </c>
      <c r="L15" s="58">
        <f t="shared" si="0"/>
        <v>35000</v>
      </c>
      <c r="M15" s="55">
        <f t="shared" si="3"/>
        <v>4095000</v>
      </c>
      <c r="N15" s="66">
        <v>1.4</v>
      </c>
      <c r="O15" s="116">
        <f t="shared" si="1"/>
        <v>49000</v>
      </c>
      <c r="P15" s="116">
        <f t="shared" si="2"/>
        <v>5733000</v>
      </c>
      <c r="Q15" s="120" t="s">
        <v>69</v>
      </c>
      <c r="R15" s="9"/>
      <c r="S15" s="9"/>
    </row>
    <row r="16" spans="1:20" x14ac:dyDescent="0.2">
      <c r="A16" s="6">
        <v>11</v>
      </c>
      <c r="B16" s="1" t="s">
        <v>23</v>
      </c>
      <c r="C16" s="1" t="s">
        <v>24</v>
      </c>
      <c r="D16" s="11"/>
      <c r="E16" s="7" t="s">
        <v>9</v>
      </c>
      <c r="F16" s="4">
        <v>39</v>
      </c>
      <c r="G16" s="8"/>
      <c r="H16" s="16">
        <v>67</v>
      </c>
      <c r="I16" s="14" t="s">
        <v>50</v>
      </c>
      <c r="J16" s="57">
        <v>70</v>
      </c>
      <c r="K16" s="30">
        <v>12500</v>
      </c>
      <c r="L16" s="58">
        <f t="shared" si="0"/>
        <v>875000</v>
      </c>
      <c r="M16" s="55">
        <f t="shared" si="3"/>
        <v>34125000</v>
      </c>
      <c r="N16" s="66">
        <v>1.4</v>
      </c>
      <c r="O16" s="116">
        <f t="shared" si="1"/>
        <v>1225000</v>
      </c>
      <c r="P16" s="116">
        <f t="shared" si="2"/>
        <v>47775000</v>
      </c>
      <c r="Q16" s="120" t="s">
        <v>69</v>
      </c>
      <c r="R16" s="9"/>
      <c r="S16" s="9"/>
    </row>
    <row r="17" spans="1:19" ht="101.25" x14ac:dyDescent="0.2">
      <c r="A17" s="6">
        <v>12</v>
      </c>
      <c r="B17" s="1" t="s">
        <v>25</v>
      </c>
      <c r="C17" s="1" t="s">
        <v>48</v>
      </c>
      <c r="D17" s="11" t="s">
        <v>60</v>
      </c>
      <c r="E17" s="7" t="s">
        <v>9</v>
      </c>
      <c r="F17" s="4">
        <v>39</v>
      </c>
      <c r="G17" s="8"/>
      <c r="H17" s="16" t="s">
        <v>49</v>
      </c>
      <c r="I17" s="14" t="s">
        <v>51</v>
      </c>
      <c r="J17" s="57">
        <v>850</v>
      </c>
      <c r="K17" s="30">
        <v>12500</v>
      </c>
      <c r="L17" s="58">
        <f t="shared" si="0"/>
        <v>10625000</v>
      </c>
      <c r="M17" s="55">
        <f t="shared" si="3"/>
        <v>414375000</v>
      </c>
      <c r="N17" s="66">
        <v>1.7</v>
      </c>
      <c r="O17" s="116">
        <f t="shared" si="1"/>
        <v>18062500</v>
      </c>
      <c r="P17" s="116">
        <f t="shared" si="2"/>
        <v>704437500</v>
      </c>
      <c r="Q17" s="120" t="s">
        <v>69</v>
      </c>
      <c r="R17" s="9"/>
      <c r="S17" s="9"/>
    </row>
    <row r="18" spans="1:19" s="52" customFormat="1" ht="51" customHeight="1" x14ac:dyDescent="0.2">
      <c r="A18" s="46">
        <v>13</v>
      </c>
      <c r="B18" s="70" t="s">
        <v>27</v>
      </c>
      <c r="C18" s="19"/>
      <c r="D18" s="115" t="s">
        <v>73</v>
      </c>
      <c r="E18" s="47" t="s">
        <v>9</v>
      </c>
      <c r="F18" s="97">
        <v>39</v>
      </c>
      <c r="G18" s="98"/>
      <c r="H18" s="99"/>
      <c r="I18" s="100" t="s">
        <v>67</v>
      </c>
      <c r="J18" s="101">
        <v>220</v>
      </c>
      <c r="K18" s="102">
        <v>12500</v>
      </c>
      <c r="L18" s="103">
        <f t="shared" si="0"/>
        <v>2750000</v>
      </c>
      <c r="M18" s="104">
        <f t="shared" si="3"/>
        <v>107250000</v>
      </c>
      <c r="N18" s="105">
        <v>1.7</v>
      </c>
      <c r="O18" s="117">
        <f t="shared" si="1"/>
        <v>4675000</v>
      </c>
      <c r="P18" s="117">
        <f t="shared" si="2"/>
        <v>182325000</v>
      </c>
      <c r="Q18" s="121" t="s">
        <v>69</v>
      </c>
      <c r="R18" s="100"/>
      <c r="S18" s="100"/>
    </row>
    <row r="19" spans="1:19" ht="27.75" customHeight="1" x14ac:dyDescent="0.2">
      <c r="A19" s="6"/>
      <c r="B19" s="84" t="s">
        <v>71</v>
      </c>
      <c r="C19" s="1"/>
      <c r="D19" s="20"/>
      <c r="E19" s="96"/>
      <c r="F19" s="111"/>
      <c r="G19" s="112"/>
      <c r="H19" s="15"/>
      <c r="I19" s="9"/>
      <c r="J19" s="57"/>
      <c r="K19" s="9"/>
      <c r="L19" s="57"/>
      <c r="M19" s="64">
        <f>SUM(M4:M18)</f>
        <v>1297725000</v>
      </c>
      <c r="N19" s="66"/>
      <c r="O19" s="116"/>
      <c r="P19" s="118">
        <f>SUM(P4:P18)</f>
        <v>2125402500</v>
      </c>
      <c r="Q19" s="122"/>
      <c r="R19" s="9"/>
      <c r="S19" s="9"/>
    </row>
    <row r="20" spans="1:19" x14ac:dyDescent="0.2">
      <c r="H20" s="106"/>
      <c r="I20" s="107"/>
      <c r="J20" s="108"/>
      <c r="K20" s="107"/>
      <c r="L20" s="108"/>
      <c r="M20" s="109"/>
      <c r="N20" s="110"/>
      <c r="O20" s="95"/>
      <c r="P20" s="92"/>
      <c r="Q20" s="123"/>
      <c r="R20" s="93"/>
      <c r="S20" s="93"/>
    </row>
    <row r="21" spans="1:19" ht="17.25" customHeight="1" x14ac:dyDescent="0.2">
      <c r="H21" s="15"/>
      <c r="I21" s="9"/>
      <c r="J21" s="57"/>
      <c r="K21" s="9"/>
      <c r="L21" s="57"/>
      <c r="M21" s="54"/>
      <c r="N21" s="94"/>
      <c r="O21" s="95"/>
      <c r="P21" s="92"/>
      <c r="Q21" s="123"/>
      <c r="R21" s="93"/>
      <c r="S21" s="93"/>
    </row>
    <row r="22" spans="1:19" x14ac:dyDescent="0.2">
      <c r="O22" s="95"/>
      <c r="P22" s="92"/>
      <c r="Q22" s="123"/>
      <c r="R22" s="93"/>
      <c r="S22" s="93"/>
    </row>
    <row r="23" spans="1:19" ht="14.25" customHeight="1" x14ac:dyDescent="0.2">
      <c r="B23" s="113" t="s">
        <v>59</v>
      </c>
    </row>
    <row r="24" spans="1:19" ht="19.5" customHeight="1" x14ac:dyDescent="0.2">
      <c r="B24" s="114" t="s">
        <v>70</v>
      </c>
    </row>
    <row r="29" spans="1:19" x14ac:dyDescent="0.2">
      <c r="N29" s="67" t="s">
        <v>62</v>
      </c>
      <c r="O29" s="56">
        <f>0.1*P19</f>
        <v>212540250</v>
      </c>
    </row>
    <row r="31" spans="1:19" x14ac:dyDescent="0.2">
      <c r="O31" s="56">
        <f>P19-M19-O29</f>
        <v>615137250</v>
      </c>
    </row>
  </sheetData>
  <hyperlinks>
    <hyperlink ref="T8" r:id="rId1" location="targetId" display="https://essonline.uz/blok-pitaniia-mean-well-ndr-240-24-10a-na-din-rejku-557 - targetId"/>
    <hyperlink ref="T10" r:id="rId2" display="https://www.router-switch.com/sfp-10g-bxd1-p-16152.html"/>
    <hyperlink ref="T11" r:id="rId3" display="https://itmag.uz/uz/mahsulot/svincovo-kislotnyj-akkumuljator-12-v-7-2-ach-2/"/>
    <hyperlink ref="T13" r:id="rId4" display="https://www.router-switch.com/huawei-n1-s57s-f-sns.html"/>
  </hyperlinks>
  <pageMargins left="0.25" right="0.25" top="0.75" bottom="0.75" header="0.3" footer="0.3"/>
  <pageSetup paperSize="9" scale="63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2023-12-12T13:40:01Z</cp:lastPrinted>
  <dcterms:modified xsi:type="dcterms:W3CDTF">2023-12-12T13:40:14Z</dcterms:modified>
</cp:coreProperties>
</file>