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6" rupBuild="9302"/>
  <workbookPr defaultThemeVersion="153222"/>
  <bookViews>
    <workbookView xWindow="0" yWindow="0" windowWidth="20730" windowHeight="11730" activeTab="1"/>
  </bookViews>
  <sheets>
    <sheet name="Лист1" sheetId="1" r:id="rId1"/>
    <sheet name="Лист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<sst xmlns="http://schemas.openxmlformats.org/spreadsheetml/2006/main" uniqueCount="95" count="95">
  <si>
    <t>X</t>
  </si>
  <si>
    <t>Y</t>
  </si>
  <si>
    <t>W</t>
  </si>
  <si>
    <t>L</t>
  </si>
  <si>
    <t>(X*2-X)*26</t>
  </si>
  <si>
    <t>V1</t>
  </si>
  <si>
    <t>V2</t>
  </si>
  <si>
    <t>V3</t>
  </si>
  <si>
    <t>V1P</t>
  </si>
  <si>
    <t>V2P</t>
  </si>
  <si>
    <t>V3P</t>
  </si>
  <si>
    <t>X*26+V1</t>
  </si>
  <si>
    <t>X*26+V2</t>
  </si>
  <si>
    <t>X*26+V3</t>
  </si>
  <si>
    <t>V1P OR L?</t>
  </si>
  <si>
    <t>V2P OR L?</t>
  </si>
  <si>
    <t>V3P OR L?</t>
  </si>
  <si>
    <t>INVEST60</t>
  </si>
  <si>
    <t>TIME, H</t>
  </si>
  <si>
    <t>V1P OR L? 11H</t>
  </si>
  <si>
    <t>V2P OR L? 11H</t>
  </si>
  <si>
    <t>V3P OR L? 11H</t>
  </si>
  <si>
    <t>3*10*Y-Y</t>
  </si>
  <si>
    <t>4*10*Y-Y</t>
  </si>
  <si>
    <t>5*10*Y-Y</t>
  </si>
  <si>
    <t>V1 Y LOSS</t>
  </si>
  <si>
    <t>V2 Y LOSS</t>
  </si>
  <si>
    <t>V3 Y LOSS</t>
  </si>
  <si>
    <t>57*Y</t>
  </si>
  <si>
    <t>56*Y</t>
  </si>
  <si>
    <t>55*Y</t>
  </si>
  <si>
    <t>LOSS X*34</t>
  </si>
  <si>
    <t>risk 5</t>
  </si>
  <si>
    <t>555.74</t>
  </si>
  <si>
    <t>93,71</t>
  </si>
  <si>
    <t>84,67</t>
  </si>
  <si>
    <t>324,29</t>
  </si>
  <si>
    <t>ДЕКАБР</t>
  </si>
  <si>
    <t>57540,07</t>
  </si>
  <si>
    <t>580,53</t>
  </si>
  <si>
    <t>113,89</t>
  </si>
  <si>
    <t>129,77</t>
  </si>
  <si>
    <t>112,08</t>
  </si>
  <si>
    <t>148,1</t>
  </si>
  <si>
    <t>69:92</t>
  </si>
  <si>
    <t>81,57</t>
  </si>
  <si>
    <t>113:64</t>
  </si>
  <si>
    <t>71,50</t>
  </si>
  <si>
    <t>87,34</t>
  </si>
  <si>
    <t>99,42</t>
  </si>
  <si>
    <t>112,54</t>
  </si>
  <si>
    <t>589,78</t>
  </si>
  <si>
    <t>110,46</t>
  </si>
  <si>
    <t>137,34</t>
  </si>
  <si>
    <t>130,70</t>
  </si>
  <si>
    <t>60,20</t>
  </si>
  <si>
    <t>68,17</t>
  </si>
  <si>
    <t>60,44</t>
  </si>
  <si>
    <t>43,34</t>
  </si>
  <si>
    <t>57,52</t>
  </si>
  <si>
    <t>401,35</t>
  </si>
  <si>
    <t>825,92</t>
  </si>
  <si>
    <t>66,65</t>
  </si>
  <si>
    <t>245,38</t>
  </si>
  <si>
    <t>62,71</t>
  </si>
  <si>
    <t>51,86</t>
  </si>
  <si>
    <t>56,09</t>
  </si>
  <si>
    <t>108,85</t>
  </si>
  <si>
    <t>94,14</t>
  </si>
  <si>
    <t>70,83</t>
  </si>
  <si>
    <t>раз</t>
  </si>
  <si>
    <t>197,33</t>
  </si>
  <si>
    <t>213,94</t>
  </si>
  <si>
    <t>51,57</t>
  </si>
  <si>
    <t>107,46</t>
  </si>
  <si>
    <t>120,07</t>
  </si>
  <si>
    <t>195,12</t>
  </si>
  <si>
    <t>86,26</t>
  </si>
  <si>
    <t>79,92</t>
  </si>
  <si>
    <t>123,69</t>
  </si>
  <si>
    <t>43,48</t>
  </si>
  <si>
    <t>93,70</t>
  </si>
  <si>
    <t>44,59</t>
  </si>
  <si>
    <t>241,41</t>
  </si>
  <si>
    <t>420,04</t>
  </si>
  <si>
    <t>641,37</t>
  </si>
  <si>
    <t>175,46</t>
  </si>
  <si>
    <t>165,29</t>
  </si>
  <si>
    <t>121,09</t>
  </si>
  <si>
    <t>139,97</t>
  </si>
  <si>
    <t>156,52</t>
  </si>
  <si>
    <t>146.63</t>
  </si>
  <si>
    <t>120.88</t>
  </si>
  <si>
    <t>174.97</t>
  </si>
  <si>
    <t>124.77</t>
  </si>
</sst>
</file>

<file path=xl/styles.xml><?xml version="1.0" encoding="utf-8"?>
<styleSheet xmlns="http://schemas.openxmlformats.org/spreadsheetml/2006/main">
  <numFmts count="10">
    <numFmt numFmtId="0" formatCode="General"/>
    <numFmt numFmtId="164" formatCode="#,##0\ _₽;[Red]#,##0\ _₽"/>
    <numFmt numFmtId="165" formatCode="0.00;[Red]0.00"/>
    <numFmt numFmtId="166" formatCode="#,##0.00\ _₽;[Red]#,##0.00\ _₽"/>
    <numFmt numFmtId="14" formatCode="dd\.mm\.yyyy"/>
    <numFmt numFmtId="21" formatCode="h:mm:ss"/>
    <numFmt numFmtId="20" formatCode="h:mm"/>
    <numFmt numFmtId="16" formatCode="[$-419]dd\.mmm"/>
    <numFmt numFmtId="167" formatCode="[$-F400]h:mm:ss\ AM/PM"/>
    <numFmt numFmtId="49" formatCode="@"/>
  </numFmts>
  <fonts count="6">
    <font>
      <name val="Calibri"/>
      <sz val="11"/>
    </font>
    <font>
      <name val="Calibri"/>
      <charset val="204"/>
      <sz val="11"/>
      <color rgb="FF000000"/>
    </font>
    <font>
      <name val="Calibri"/>
      <charset val="204"/>
      <sz val="16"/>
      <color rgb="FF000000"/>
    </font>
    <font>
      <name val="Calibri"/>
      <charset val="204"/>
      <sz val="11"/>
      <color rgb="FFFF0000"/>
    </font>
    <font>
      <name val="Calibri"/>
      <charset val="204"/>
      <sz val="11"/>
    </font>
    <font>
      <name val="Calibri"/>
      <charset val="204"/>
      <sz val="11"/>
      <color rgb="FF000000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2CB"/>
        <bgColor indexed="64"/>
      </patternFill>
    </fill>
    <fill>
      <patternFill patternType="solid">
        <fgColor rgb="FFA8D08E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C9BD5"/>
        <bgColor indexed="64"/>
      </patternFill>
    </fill>
    <fill>
      <patternFill patternType="solid">
        <fgColor rgb="FFFFE5E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1" fillId="0" borderId="0" xfId="0">
      <alignment vertical="center"/>
    </xf>
    <xf numFmtId="0" fontId="1" fillId="0" borderId="0" xfId="0" applyAlignment="1">
      <alignment vertical="bottom" wrapText="1"/>
    </xf>
    <xf numFmtId="0" fontId="1" fillId="2" borderId="1" xfId="0" applyFill="1" applyBorder="1" applyAlignment="1">
      <alignment vertical="bottom"/>
    </xf>
    <xf numFmtId="0" fontId="1" fillId="3" borderId="1" xfId="0" applyFill="1" applyBorder="1" applyAlignment="1">
      <alignment vertical="bottom"/>
    </xf>
    <xf numFmtId="0" fontId="1" fillId="4" borderId="1" xfId="0" applyFill="1" applyBorder="1" applyAlignment="1">
      <alignment vertical="bottom"/>
    </xf>
    <xf numFmtId="0" fontId="1" fillId="0" borderId="1" xfId="0" applyBorder="1" applyAlignment="1">
      <alignment vertical="bottom"/>
    </xf>
    <xf numFmtId="0" fontId="1" fillId="0" borderId="0" xfId="0" applyAlignment="1">
      <alignment horizontal="right" vertical="bottom"/>
    </xf>
    <xf numFmtId="164" fontId="1" fillId="0" borderId="1" xfId="0" applyNumberFormat="1" applyBorder="1" applyAlignment="1">
      <alignment horizontal="right" vertical="bottom"/>
    </xf>
    <xf numFmtId="164" fontId="2" fillId="5" borderId="1" xfId="0" applyNumberFormat="1" applyFont="1" applyFill="1" applyBorder="1" applyAlignment="1">
      <alignment horizontal="right" vertical="bottom"/>
    </xf>
    <xf numFmtId="164" fontId="1" fillId="6" borderId="1" xfId="0" applyNumberFormat="1" applyFill="1" applyBorder="1" applyAlignment="1">
      <alignment horizontal="right" vertical="bottom"/>
    </xf>
    <xf numFmtId="164" fontId="1" fillId="3" borderId="1" xfId="0" applyNumberFormat="1" applyFill="1" applyBorder="1" applyAlignment="1">
      <alignment horizontal="right" vertical="bottom"/>
    </xf>
    <xf numFmtId="164" fontId="1" fillId="7" borderId="1" xfId="0" applyNumberFormat="1" applyFill="1" applyBorder="1" applyAlignment="1">
      <alignment horizontal="right" vertical="bottom"/>
    </xf>
    <xf numFmtId="164" fontId="1" fillId="5" borderId="1" xfId="0" applyNumberFormat="1" applyFill="1" applyBorder="1" applyAlignment="1">
      <alignment horizontal="right" vertical="bottom"/>
    </xf>
    <xf numFmtId="165" fontId="1" fillId="0" borderId="1" xfId="0" applyNumberFormat="1" applyBorder="1" applyAlignment="1">
      <alignment horizontal="right" vertical="bottom"/>
    </xf>
    <xf numFmtId="0" fontId="1" fillId="0" borderId="1" xfId="0" applyBorder="1" applyAlignment="1">
      <alignment horizontal="right" vertical="bottom"/>
    </xf>
    <xf numFmtId="164" fontId="1" fillId="2" borderId="1" xfId="0" applyNumberFormat="1" applyFill="1" applyBorder="1" applyAlignment="1">
      <alignment horizontal="right" vertical="bottom"/>
    </xf>
    <xf numFmtId="164" fontId="1" fillId="0" borderId="1" xfId="0" applyNumberFormat="1" applyBorder="1" applyAlignment="1">
      <alignment vertical="bottom"/>
    </xf>
    <xf numFmtId="166" fontId="1" fillId="0" borderId="1" xfId="0" applyNumberFormat="1" applyBorder="1" applyAlignment="1">
      <alignment vertical="bottom"/>
    </xf>
    <xf numFmtId="164" fontId="1" fillId="0" borderId="0" xfId="0" applyNumberFormat="1" applyAlignment="1">
      <alignment vertical="bottom"/>
    </xf>
    <xf numFmtId="14" fontId="1" fillId="2" borderId="0" xfId="0" applyNumberFormat="1" applyFill="1" applyAlignment="1">
      <alignment vertical="bottom"/>
    </xf>
    <xf numFmtId="21" fontId="1" fillId="0" borderId="0" xfId="0" applyNumberFormat="1" applyAlignment="1">
      <alignment vertical="bottom"/>
    </xf>
    <xf numFmtId="20" fontId="1" fillId="0" borderId="0" xfId="0" applyNumberFormat="1" applyAlignment="1">
      <alignment vertical="bottom"/>
    </xf>
    <xf numFmtId="164" fontId="1" fillId="0" borderId="2" xfId="0" applyNumberFormat="1" applyBorder="1" applyAlignment="1">
      <alignment vertical="bottom"/>
    </xf>
    <xf numFmtId="14" fontId="1" fillId="2" borderId="2" xfId="0" applyNumberFormat="1" applyFill="1" applyBorder="1">
      <alignment vertical="center"/>
    </xf>
    <xf numFmtId="16" fontId="1" fillId="8" borderId="2" xfId="0" applyNumberFormat="1" applyFill="1" applyBorder="1" applyAlignment="1">
      <alignment horizontal="left" vertical="center"/>
    </xf>
    <xf numFmtId="167" fontId="1" fillId="9" borderId="0" xfId="0" applyNumberFormat="1" applyFill="1" applyBorder="1" applyAlignment="1">
      <alignment vertical="bottom"/>
    </xf>
    <xf numFmtId="167" fontId="1" fillId="9" borderId="0" xfId="0" applyNumberFormat="1" applyFill="1" applyBorder="1" applyAlignment="1">
      <alignment horizontal="left" vertical="bottom"/>
    </xf>
    <xf numFmtId="49" fontId="1" fillId="10" borderId="0" xfId="0" applyNumberFormat="1" applyFill="1" applyAlignment="1">
      <alignment vertical="bottom"/>
    </xf>
    <xf numFmtId="49" fontId="1" fillId="10" borderId="0" xfId="0" applyNumberFormat="1" applyFill="1" applyBorder="1" applyAlignment="1">
      <alignment vertical="bottom"/>
    </xf>
    <xf numFmtId="49" fontId="1" fillId="10" borderId="0" xfId="0" applyNumberFormat="1" applyFill="1" applyBorder="1" applyAlignment="1">
      <alignment horizontal="left" vertical="bottom"/>
    </xf>
    <xf numFmtId="20" fontId="3" fillId="0" borderId="0" xfId="0" applyNumberFormat="1" applyFont="1" applyAlignment="1">
      <alignment vertical="bottom"/>
    </xf>
    <xf numFmtId="167" fontId="3" fillId="0" borderId="0" xfId="0" applyNumberFormat="1" applyFont="1" applyAlignment="1">
      <alignment vertical="bottom"/>
    </xf>
    <xf numFmtId="167" fontId="1" fillId="0" borderId="0" xfId="0" applyNumberFormat="1" applyAlignment="1">
      <alignment vertical="bottom"/>
    </xf>
    <xf numFmtId="21" fontId="1" fillId="8" borderId="2" xfId="0" applyNumberFormat="1" applyFill="1" applyBorder="1" applyAlignment="1">
      <alignment horizontal="left" vertical="center"/>
    </xf>
    <xf numFmtId="20" fontId="1" fillId="8" borderId="2" xfId="0" applyNumberFormat="1" applyFill="1" applyBorder="1" applyAlignment="1">
      <alignment horizontal="left" vertical="center"/>
    </xf>
    <xf numFmtId="49" fontId="1" fillId="0" borderId="0" xfId="0" applyNumberFormat="1" applyBorder="1" applyAlignment="1">
      <alignment vertical="bottom"/>
    </xf>
    <xf numFmtId="49" fontId="1" fillId="0" borderId="0" xfId="0" applyNumberFormat="1" applyBorder="1" applyAlignment="1">
      <alignment horizontal="left" vertical="bottom"/>
    </xf>
    <xf numFmtId="167" fontId="1" fillId="10" borderId="0" xfId="0" applyNumberFormat="1" applyFill="1" applyBorder="1" applyAlignment="1">
      <alignment horizontal="left" vertical="bottom"/>
    </xf>
    <xf numFmtId="49" fontId="1" fillId="11" borderId="0" xfId="0" applyNumberFormat="1" applyFill="1" applyBorder="1" applyAlignment="1">
      <alignment horizontal="left" vertical="bottom"/>
    </xf>
    <xf numFmtId="165" fontId="1" fillId="11" borderId="0" xfId="0" applyNumberFormat="1" applyFill="1" applyBorder="1" applyAlignment="1">
      <alignment horizontal="left" vertical="bottom"/>
    </xf>
    <xf numFmtId="49" fontId="1" fillId="0" borderId="0" xfId="0" applyNumberFormat="1" applyAlignment="1">
      <alignment vertical="bottom"/>
    </xf>
    <xf numFmtId="49" fontId="1" fillId="0" borderId="0" xfId="0" applyNumberFormat="1" applyAlignment="1">
      <alignment horizontal="left" vertical="bottom"/>
    </xf>
    <xf numFmtId="167" fontId="1" fillId="0" borderId="0" xfId="0" applyNumberFormat="1" applyAlignment="1">
      <alignment horizontal="left" vertical="bottom"/>
    </xf>
    <xf numFmtId="167" fontId="3" fillId="0" borderId="0" xfId="0" applyNumberFormat="1" applyFont="1" applyAlignment="1">
      <alignment horizontal="left" vertical="bottom"/>
    </xf>
    <xf numFmtId="0" fontId="1" fillId="12" borderId="0" xfId="0" applyFill="1" applyAlignment="1">
      <alignment vertical="bottom"/>
    </xf>
    <xf numFmtId="49" fontId="1" fillId="12" borderId="0" xfId="0" applyNumberFormat="1" applyFill="1" applyAlignment="1">
      <alignment vertical="bottom"/>
    </xf>
    <xf numFmtId="49" fontId="1" fillId="12" borderId="0" xfId="0" applyNumberFormat="1" applyFill="1" applyAlignment="1">
      <alignment horizontal="left" vertical="bottom"/>
    </xf>
    <xf numFmtId="167" fontId="1" fillId="0" borderId="0" xfId="0" applyNumberFormat="1" applyFont="1" applyAlignment="1">
      <alignment horizontal="left" vertical="bottom"/>
    </xf>
    <xf numFmtId="167" fontId="4" fillId="0" borderId="0" xfId="0" applyNumberFormat="1" applyFont="1" applyAlignment="1">
      <alignment horizontal="left" vertical="bottom"/>
    </xf>
    <xf numFmtId="165" fontId="1" fillId="10" borderId="0" xfId="0" applyNumberFormat="1" applyFill="1" applyBorder="1" applyAlignment="1">
      <alignment horizontal="left" vertical="bottom"/>
    </xf>
    <xf numFmtId="167" fontId="5" fillId="13" borderId="0" xfId="0" applyNumberFormat="1" applyFont="1" applyFill="1" applyAlignment="1">
      <alignment horizontal="left" vertical="bottom"/>
    </xf>
    <xf numFmtId="167" fontId="1" fillId="13" borderId="0" xfId="0" applyNumberFormat="1" applyFill="1" applyAlignment="1">
      <alignment horizontal="left" vertical="bottom"/>
    </xf>
    <xf numFmtId="0" fontId="1" fillId="11" borderId="0" xfId="0" applyNumberFormat="1" applyFill="1" applyBorder="1" applyAlignment="1">
      <alignment horizontal="left" vertical="bottom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D2:AD144"/>
  <sheetViews>
    <sheetView workbookViewId="0" topLeftCell="C76" zoomScale="85">
      <selection activeCell="C46" sqref="A46:XFD46"/>
    </sheetView>
  </sheetViews>
  <sheetFormatPr defaultRowHeight="15.0" defaultColWidth="10"/>
  <cols>
    <col min="4" max="4" customWidth="1" width="13.425781" style="0"/>
    <col min="5" max="5" customWidth="1" width="14.285156" style="0"/>
    <col min="6" max="6" customWidth="1" bestFit="1" width="17.855469" style="0"/>
    <col min="7" max="7" customWidth="1" width="13.855469" style="0"/>
    <col min="8" max="20" customWidth="1" width="13.7109375" style="0"/>
    <col min="21" max="21" customWidth="1" width="30.140625" style="0"/>
    <col min="22" max="22" customWidth="1" width="6.2851562" style="0"/>
    <col min="23" max="25" customWidth="1" width="14.425781" style="0"/>
  </cols>
  <sheetData>
    <row r="4" spans="8:8">
      <c r="G4" t="s">
        <v>2</v>
      </c>
      <c r="H4" t="s">
        <v>3</v>
      </c>
    </row>
    <row r="5" spans="8:8" ht="36.75" customHeight="1">
      <c r="G5" s="1">
        <v>26.0</v>
      </c>
      <c r="H5" s="1">
        <v>34.0</v>
      </c>
      <c r="I5" s="1" t="s">
        <v>25</v>
      </c>
      <c r="J5" s="1" t="s">
        <v>26</v>
      </c>
      <c r="K5" s="1" t="s">
        <v>27</v>
      </c>
      <c r="L5" t="s">
        <v>5</v>
      </c>
      <c r="M5" t="s">
        <v>6</v>
      </c>
      <c r="N5" t="s">
        <v>7</v>
      </c>
      <c r="O5" t="s">
        <v>8</v>
      </c>
      <c r="P5" t="s">
        <v>9</v>
      </c>
      <c r="Q5" t="s">
        <v>10</v>
      </c>
      <c r="R5" t="s">
        <v>14</v>
      </c>
      <c r="S5" t="s">
        <v>15</v>
      </c>
      <c r="T5" t="s">
        <v>16</v>
      </c>
      <c r="W5" s="2" t="s">
        <v>19</v>
      </c>
      <c r="X5" s="2" t="s">
        <v>20</v>
      </c>
      <c r="Y5" s="2" t="s">
        <v>21</v>
      </c>
    </row>
    <row r="6" spans="8:8" ht="38.25" customHeight="1">
      <c r="D6" s="3" t="s">
        <v>0</v>
      </c>
      <c r="E6" s="4" t="s">
        <v>1</v>
      </c>
      <c r="F6" s="5" t="s">
        <v>17</v>
      </c>
      <c r="G6" s="6" t="s">
        <v>4</v>
      </c>
      <c r="H6" s="6" t="s">
        <v>31</v>
      </c>
      <c r="I6" s="6" t="s">
        <v>28</v>
      </c>
      <c r="J6" s="6" t="s">
        <v>29</v>
      </c>
      <c r="K6" s="6" t="s">
        <v>30</v>
      </c>
      <c r="L6" s="6" t="s">
        <v>22</v>
      </c>
      <c r="M6" s="6" t="s">
        <v>23</v>
      </c>
      <c r="N6" s="6" t="s">
        <v>24</v>
      </c>
      <c r="O6" s="6" t="s">
        <v>11</v>
      </c>
      <c r="P6" s="6" t="s">
        <v>12</v>
      </c>
      <c r="Q6" s="6" t="s">
        <v>13</v>
      </c>
      <c r="R6" s="6"/>
      <c r="S6" s="6"/>
      <c r="T6" s="6"/>
      <c r="U6" s="6" t="s">
        <v>18</v>
      </c>
      <c r="V6" s="6"/>
      <c r="W6" s="6"/>
      <c r="X6" s="6"/>
      <c r="Y6" s="6"/>
      <c r="Z6" s="6"/>
      <c r="AA6" s="6"/>
      <c r="AB6" s="6"/>
    </row>
    <row r="7" spans="8:8" s="7" ht="28.5" customFormat="1" customHeight="1">
      <c r="D7" s="8">
        <v>2000.0</v>
      </c>
      <c r="E7" s="8">
        <v>2000.0</v>
      </c>
      <c r="F7" s="9">
        <f>(D7+E7)*60</f>
        <v>240000.0</v>
      </c>
      <c r="G7" s="10">
        <f>(D7*2-D7)*26</f>
        <v>52000.0</v>
      </c>
      <c r="H7" s="11">
        <f>D7*34</f>
        <v>68000.0</v>
      </c>
      <c r="I7" s="12">
        <f>57*E7</f>
        <v>114000.0</v>
      </c>
      <c r="J7" s="12">
        <f>56*E7</f>
        <v>112000.0</v>
      </c>
      <c r="K7" s="12">
        <f>55*E7</f>
        <v>110000.0</v>
      </c>
      <c r="L7" s="13">
        <f>3*10*E7-E7</f>
        <v>58000.0</v>
      </c>
      <c r="M7" s="13">
        <f>4*10*E7-E7</f>
        <v>78000.0</v>
      </c>
      <c r="N7" s="10">
        <f>5*10*E7-E7</f>
        <v>98000.0</v>
      </c>
      <c r="O7" s="8">
        <f>L7+G7-H7-I7</f>
        <v>-72000.0</v>
      </c>
      <c r="P7" s="8">
        <f>G7+M7-H7-J7</f>
        <v>-50000.0</v>
      </c>
      <c r="Q7" s="8">
        <f>G7+N7-H7-K7</f>
        <v>-28000.0</v>
      </c>
      <c r="R7" s="8">
        <f>O7-J7-E7</f>
        <v>-186000.0</v>
      </c>
      <c r="S7" s="8">
        <f>P7-J7-E7</f>
        <v>-164000.0</v>
      </c>
      <c r="T7" s="8">
        <f>Q7-K7-E7</f>
        <v>-140000.0</v>
      </c>
      <c r="U7" s="14">
        <v>0.5</v>
      </c>
      <c r="V7" s="14">
        <f>11/U7</f>
        <v>22.0</v>
      </c>
      <c r="W7" s="8">
        <f>V7*R7</f>
        <v>-4092000.0</v>
      </c>
      <c r="X7" s="8">
        <f>V7*S7</f>
        <v>-3608000.0</v>
      </c>
      <c r="Y7" s="8">
        <f>V7*T7</f>
        <v>-3080000.0</v>
      </c>
      <c r="Z7" s="15"/>
      <c r="AA7" s="15"/>
      <c r="AB7" s="15"/>
    </row>
    <row r="8" spans="8:8" s="7" ht="28.5" customFormat="1" customHeight="1">
      <c r="D8" s="8">
        <v>0.0</v>
      </c>
      <c r="E8" s="8">
        <v>2000.0</v>
      </c>
      <c r="F8" s="9">
        <f t="shared" si="0" ref="F8:F41">(D8+E8)*60</f>
        <v>120000.0</v>
      </c>
      <c r="G8" s="10">
        <f t="shared" si="1" ref="G8:G41">(D8*2-D8)*26</f>
        <v>0.0</v>
      </c>
      <c r="H8" s="11">
        <f t="shared" si="2" ref="H8:H41">D8*34</f>
        <v>0.0</v>
      </c>
      <c r="I8" s="12">
        <f t="shared" si="3" ref="I8:I41">57*E8</f>
        <v>114000.0</v>
      </c>
      <c r="J8" s="12">
        <f t="shared" si="4" ref="J8:J41">56*E8</f>
        <v>112000.0</v>
      </c>
      <c r="K8" s="12">
        <f t="shared" si="5" ref="K8:K41">55*E8</f>
        <v>110000.0</v>
      </c>
      <c r="L8" s="13">
        <f t="shared" si="6" ref="L8:L41">3*10*E8-E8</f>
        <v>58000.0</v>
      </c>
      <c r="M8" s="13">
        <f t="shared" si="7" ref="M8:M41">4*10*E8-E8</f>
        <v>78000.0</v>
      </c>
      <c r="N8" s="10">
        <f t="shared" si="8" ref="N8:N41">5*10*E8-E8</f>
        <v>98000.0</v>
      </c>
      <c r="O8" s="8">
        <f t="shared" si="9" ref="O8:O41">L8+G8-H8-I8</f>
        <v>-56000.0</v>
      </c>
      <c r="P8" s="8">
        <f t="shared" si="10" ref="P8:P41">G8+M8-H8-J8</f>
        <v>-34000.0</v>
      </c>
      <c r="Q8" s="8">
        <f t="shared" si="11" ref="Q8:Q41">G8+N8-H8-K8</f>
        <v>-12000.0</v>
      </c>
      <c r="R8" s="8">
        <f t="shared" si="12" ref="R8:R41">O8-J8-E8</f>
        <v>-170000.0</v>
      </c>
      <c r="S8" s="8">
        <f t="shared" si="13" ref="S8:S41">P8-J8-E8</f>
        <v>-148000.0</v>
      </c>
      <c r="T8" s="8">
        <f t="shared" si="14" ref="T8:T41">Q8-K8-E8</f>
        <v>-124000.0</v>
      </c>
      <c r="U8" s="14">
        <v>0.5</v>
      </c>
      <c r="V8" s="14">
        <f t="shared" si="15" ref="V8:V41">11/U8</f>
        <v>22.0</v>
      </c>
      <c r="W8" s="8">
        <f t="shared" si="16" ref="W8:W41">V8*R8</f>
        <v>-3740000.0</v>
      </c>
      <c r="X8" s="8">
        <f t="shared" si="17" ref="X8:X41">V8*S8</f>
        <v>-3256000.0</v>
      </c>
      <c r="Y8" s="8">
        <f t="shared" si="18" ref="Y8:Y41">V8*T8</f>
        <v>-2728000.0</v>
      </c>
      <c r="Z8" s="15"/>
      <c r="AA8" s="15"/>
      <c r="AB8" s="15"/>
    </row>
    <row r="9" spans="8:8" s="7" ht="29.25" customFormat="1" customHeight="1">
      <c r="D9" s="8">
        <v>2000.0</v>
      </c>
      <c r="E9" s="8">
        <v>0.0</v>
      </c>
      <c r="F9" s="9">
        <f t="shared" si="0"/>
        <v>120000.0</v>
      </c>
      <c r="G9" s="10">
        <f t="shared" si="1"/>
        <v>52000.0</v>
      </c>
      <c r="H9" s="11">
        <f t="shared" si="2"/>
        <v>68000.0</v>
      </c>
      <c r="I9" s="12">
        <f t="shared" si="3"/>
        <v>0.0</v>
      </c>
      <c r="J9" s="12">
        <f t="shared" si="4"/>
        <v>0.0</v>
      </c>
      <c r="K9" s="12">
        <f t="shared" si="5"/>
        <v>0.0</v>
      </c>
      <c r="L9" s="13">
        <f t="shared" si="6"/>
        <v>0.0</v>
      </c>
      <c r="M9" s="13">
        <f t="shared" si="7"/>
        <v>0.0</v>
      </c>
      <c r="N9" s="10">
        <f t="shared" si="8"/>
        <v>0.0</v>
      </c>
      <c r="O9" s="8">
        <f t="shared" si="9"/>
        <v>-16000.0</v>
      </c>
      <c r="P9" s="8">
        <f t="shared" si="10"/>
        <v>-16000.0</v>
      </c>
      <c r="Q9" s="8">
        <f t="shared" si="11"/>
        <v>-16000.0</v>
      </c>
      <c r="R9" s="8">
        <f t="shared" si="12"/>
        <v>-16000.0</v>
      </c>
      <c r="S9" s="16">
        <f t="shared" si="13"/>
        <v>-16000.0</v>
      </c>
      <c r="T9" s="8">
        <f t="shared" si="14"/>
        <v>-16000.0</v>
      </c>
      <c r="U9" s="14">
        <v>0.5</v>
      </c>
      <c r="V9" s="14">
        <f t="shared" si="15"/>
        <v>22.0</v>
      </c>
      <c r="W9" s="8">
        <f t="shared" si="16"/>
        <v>-352000.0</v>
      </c>
      <c r="X9" s="8">
        <f t="shared" si="17"/>
        <v>-352000.0</v>
      </c>
      <c r="Y9" s="8">
        <f t="shared" si="18"/>
        <v>-352000.0</v>
      </c>
      <c r="Z9" s="15"/>
      <c r="AA9" s="15"/>
      <c r="AB9" s="15"/>
    </row>
    <row r="10" spans="8:8" s="7" ht="24.75" customFormat="1" customHeight="1">
      <c r="D10" s="8">
        <v>4000.0</v>
      </c>
      <c r="E10" s="8">
        <v>4000.0</v>
      </c>
      <c r="F10" s="9">
        <f t="shared" si="0"/>
        <v>480000.0</v>
      </c>
      <c r="G10" s="10">
        <f t="shared" si="1"/>
        <v>104000.0</v>
      </c>
      <c r="H10" s="11">
        <f t="shared" si="2"/>
        <v>136000.0</v>
      </c>
      <c r="I10" s="12">
        <f t="shared" si="3"/>
        <v>228000.0</v>
      </c>
      <c r="J10" s="12">
        <f t="shared" si="4"/>
        <v>224000.0</v>
      </c>
      <c r="K10" s="12">
        <f t="shared" si="5"/>
        <v>220000.0</v>
      </c>
      <c r="L10" s="13">
        <f t="shared" si="6"/>
        <v>116000.0</v>
      </c>
      <c r="M10" s="13">
        <f t="shared" si="7"/>
        <v>156000.0</v>
      </c>
      <c r="N10" s="10">
        <f t="shared" si="8"/>
        <v>196000.0</v>
      </c>
      <c r="O10" s="8">
        <f t="shared" si="9"/>
        <v>-144000.0</v>
      </c>
      <c r="P10" s="8">
        <f t="shared" si="10"/>
        <v>-100000.0</v>
      </c>
      <c r="Q10" s="8">
        <f t="shared" si="11"/>
        <v>-56000.0</v>
      </c>
      <c r="R10" s="8">
        <f t="shared" si="12"/>
        <v>-372000.0</v>
      </c>
      <c r="S10" s="8">
        <f t="shared" si="13"/>
        <v>-328000.0</v>
      </c>
      <c r="T10" s="8">
        <f t="shared" si="14"/>
        <v>-280000.0</v>
      </c>
      <c r="U10" s="14">
        <v>0.5</v>
      </c>
      <c r="V10" s="14">
        <f t="shared" si="15"/>
        <v>22.0</v>
      </c>
      <c r="W10" s="8">
        <f t="shared" si="16"/>
        <v>-8184000.0</v>
      </c>
      <c r="X10" s="8">
        <f t="shared" si="17"/>
        <v>-7216000.0</v>
      </c>
      <c r="Y10" s="8">
        <f t="shared" si="18"/>
        <v>-6160000.0</v>
      </c>
      <c r="Z10" s="15"/>
      <c r="AA10" s="15"/>
      <c r="AB10" s="15"/>
    </row>
    <row r="11" spans="8:8" s="7" ht="24.75" customFormat="1" customHeight="1">
      <c r="D11" s="8">
        <v>4000.0</v>
      </c>
      <c r="E11" s="8">
        <v>0.0</v>
      </c>
      <c r="F11" s="9">
        <f t="shared" si="0"/>
        <v>240000.0</v>
      </c>
      <c r="G11" s="10">
        <f t="shared" si="1"/>
        <v>104000.0</v>
      </c>
      <c r="H11" s="11">
        <f t="shared" si="2"/>
        <v>136000.0</v>
      </c>
      <c r="I11" s="12">
        <f t="shared" si="3"/>
        <v>0.0</v>
      </c>
      <c r="J11" s="12">
        <f t="shared" si="4"/>
        <v>0.0</v>
      </c>
      <c r="K11" s="12">
        <f t="shared" si="5"/>
        <v>0.0</v>
      </c>
      <c r="L11" s="13">
        <f t="shared" si="6"/>
        <v>0.0</v>
      </c>
      <c r="M11" s="13">
        <f t="shared" si="7"/>
        <v>0.0</v>
      </c>
      <c r="N11" s="10">
        <f t="shared" si="8"/>
        <v>0.0</v>
      </c>
      <c r="O11" s="8">
        <f t="shared" si="9"/>
        <v>-32000.0</v>
      </c>
      <c r="P11" s="8">
        <f t="shared" si="10"/>
        <v>-32000.0</v>
      </c>
      <c r="Q11" s="8">
        <f t="shared" si="11"/>
        <v>-32000.0</v>
      </c>
      <c r="R11" s="8">
        <f t="shared" si="12"/>
        <v>-32000.0</v>
      </c>
      <c r="S11" s="16">
        <f t="shared" si="13"/>
        <v>-32000.0</v>
      </c>
      <c r="T11" s="8">
        <f t="shared" si="14"/>
        <v>-32000.0</v>
      </c>
      <c r="U11" s="14">
        <v>0.5</v>
      </c>
      <c r="V11" s="14">
        <f t="shared" si="15"/>
        <v>22.0</v>
      </c>
      <c r="W11" s="8">
        <f t="shared" si="16"/>
        <v>-704000.0</v>
      </c>
      <c r="X11" s="8">
        <f t="shared" si="17"/>
        <v>-704000.0</v>
      </c>
      <c r="Y11" s="8">
        <f t="shared" si="18"/>
        <v>-704000.0</v>
      </c>
      <c r="Z11" s="15"/>
      <c r="AA11" s="15"/>
      <c r="AB11" s="15"/>
    </row>
    <row r="12" spans="8:8" s="7" ht="24.75" customFormat="1" customHeight="1">
      <c r="D12" s="8">
        <v>0.0</v>
      </c>
      <c r="E12" s="8">
        <v>4000.0</v>
      </c>
      <c r="F12" s="9">
        <f t="shared" si="0"/>
        <v>240000.0</v>
      </c>
      <c r="G12" s="10">
        <f t="shared" si="1"/>
        <v>0.0</v>
      </c>
      <c r="H12" s="11">
        <f t="shared" si="2"/>
        <v>0.0</v>
      </c>
      <c r="I12" s="12">
        <f t="shared" si="3"/>
        <v>228000.0</v>
      </c>
      <c r="J12" s="12">
        <f t="shared" si="4"/>
        <v>224000.0</v>
      </c>
      <c r="K12" s="12">
        <f t="shared" si="5"/>
        <v>220000.0</v>
      </c>
      <c r="L12" s="13">
        <f t="shared" si="6"/>
        <v>116000.0</v>
      </c>
      <c r="M12" s="13">
        <f t="shared" si="7"/>
        <v>156000.0</v>
      </c>
      <c r="N12" s="10">
        <f t="shared" si="8"/>
        <v>196000.0</v>
      </c>
      <c r="O12" s="8">
        <f t="shared" si="9"/>
        <v>-112000.0</v>
      </c>
      <c r="P12" s="8">
        <f t="shared" si="10"/>
        <v>-68000.0</v>
      </c>
      <c r="Q12" s="8">
        <f t="shared" si="11"/>
        <v>-24000.0</v>
      </c>
      <c r="R12" s="8">
        <f t="shared" si="12"/>
        <v>-340000.0</v>
      </c>
      <c r="S12" s="8">
        <f t="shared" si="13"/>
        <v>-296000.0</v>
      </c>
      <c r="T12" s="8">
        <f t="shared" si="14"/>
        <v>-248000.0</v>
      </c>
      <c r="U12" s="14">
        <v>0.5</v>
      </c>
      <c r="V12" s="14">
        <f t="shared" si="15"/>
        <v>22.0</v>
      </c>
      <c r="W12" s="8">
        <f t="shared" si="16"/>
        <v>-7480000.0</v>
      </c>
      <c r="X12" s="8">
        <f t="shared" si="17"/>
        <v>-6512000.0</v>
      </c>
      <c r="Y12" s="8">
        <f t="shared" si="18"/>
        <v>-5456000.0</v>
      </c>
      <c r="Z12" s="15"/>
      <c r="AA12" s="15"/>
      <c r="AB12" s="15"/>
    </row>
    <row r="13" spans="8:8" s="7" ht="24.75" customFormat="1" customHeight="1">
      <c r="D13" s="8">
        <v>4000.0</v>
      </c>
      <c r="E13" s="8">
        <v>2000.0</v>
      </c>
      <c r="F13" s="9">
        <f t="shared" si="0"/>
        <v>360000.0</v>
      </c>
      <c r="G13" s="10">
        <f t="shared" si="1"/>
        <v>104000.0</v>
      </c>
      <c r="H13" s="11">
        <f t="shared" si="2"/>
        <v>136000.0</v>
      </c>
      <c r="I13" s="12">
        <f t="shared" si="3"/>
        <v>114000.0</v>
      </c>
      <c r="J13" s="12">
        <f t="shared" si="4"/>
        <v>112000.0</v>
      </c>
      <c r="K13" s="12">
        <f t="shared" si="5"/>
        <v>110000.0</v>
      </c>
      <c r="L13" s="13">
        <f t="shared" si="6"/>
        <v>58000.0</v>
      </c>
      <c r="M13" s="13">
        <f t="shared" si="7"/>
        <v>78000.0</v>
      </c>
      <c r="N13" s="10">
        <f t="shared" si="8"/>
        <v>98000.0</v>
      </c>
      <c r="O13" s="8">
        <f t="shared" si="9"/>
        <v>-88000.0</v>
      </c>
      <c r="P13" s="8">
        <f t="shared" si="10"/>
        <v>-66000.0</v>
      </c>
      <c r="Q13" s="8">
        <f t="shared" si="11"/>
        <v>-44000.0</v>
      </c>
      <c r="R13" s="8">
        <f t="shared" si="12"/>
        <v>-202000.0</v>
      </c>
      <c r="S13" s="8">
        <f t="shared" si="13"/>
        <v>-180000.0</v>
      </c>
      <c r="T13" s="8">
        <f t="shared" si="14"/>
        <v>-156000.0</v>
      </c>
      <c r="U13" s="14">
        <v>0.5</v>
      </c>
      <c r="V13" s="14">
        <f t="shared" si="15"/>
        <v>22.0</v>
      </c>
      <c r="W13" s="8">
        <f t="shared" si="16"/>
        <v>-4444000.0</v>
      </c>
      <c r="X13" s="8">
        <f t="shared" si="17"/>
        <v>-3960000.0</v>
      </c>
      <c r="Y13" s="8">
        <f t="shared" si="18"/>
        <v>-3432000.0</v>
      </c>
      <c r="Z13" s="15"/>
      <c r="AA13" s="15"/>
      <c r="AB13" s="15"/>
    </row>
    <row r="14" spans="8:8" s="7" ht="24.75" customFormat="1" customHeight="1">
      <c r="D14" s="8">
        <v>18285.7142857143</v>
      </c>
      <c r="E14" s="8">
        <v>1428.57142857143</v>
      </c>
      <c r="F14" s="9">
        <f t="shared" si="0"/>
        <v>1182857.142857144</v>
      </c>
      <c r="G14" s="10">
        <f t="shared" si="1"/>
        <v>475428.5714285718</v>
      </c>
      <c r="H14" s="11">
        <f t="shared" si="2"/>
        <v>621714.2857142863</v>
      </c>
      <c r="I14" s="12">
        <f t="shared" si="3"/>
        <v>81428.57142857151</v>
      </c>
      <c r="J14" s="12">
        <f t="shared" si="4"/>
        <v>80000.00000000009</v>
      </c>
      <c r="K14" s="12">
        <f t="shared" si="5"/>
        <v>78571.42857142865</v>
      </c>
      <c r="L14" s="13">
        <f t="shared" si="6"/>
        <v>41428.57142857147</v>
      </c>
      <c r="M14" s="13">
        <f t="shared" si="7"/>
        <v>55714.285714285776</v>
      </c>
      <c r="N14" s="10">
        <f t="shared" si="8"/>
        <v>70000.00000000006</v>
      </c>
      <c r="O14" s="8">
        <f t="shared" si="9"/>
        <v>-186285.7142857145</v>
      </c>
      <c r="P14" s="8">
        <f t="shared" si="10"/>
        <v>-170571.4285714287</v>
      </c>
      <c r="Q14" s="8">
        <f t="shared" si="11"/>
        <v>-154857.1428571431</v>
      </c>
      <c r="R14" s="8">
        <f t="shared" si="12"/>
        <v>-267714.28571428644</v>
      </c>
      <c r="S14" s="8">
        <f t="shared" si="13"/>
        <v>-252000.0000000004</v>
      </c>
      <c r="T14" s="8">
        <f t="shared" si="14"/>
        <v>-234857.14285714342</v>
      </c>
      <c r="U14" s="14">
        <v>0.5</v>
      </c>
      <c r="V14" s="14">
        <f t="shared" si="15"/>
        <v>22.0</v>
      </c>
      <c r="W14" s="8">
        <f t="shared" si="16"/>
        <v>-5889714.285714301</v>
      </c>
      <c r="X14" s="8">
        <f t="shared" si="17"/>
        <v>-5544000.000000009</v>
      </c>
      <c r="Y14" s="8">
        <f t="shared" si="18"/>
        <v>-5166857.142857155</v>
      </c>
      <c r="Z14" s="15"/>
      <c r="AA14" s="15"/>
      <c r="AB14" s="15"/>
    </row>
    <row r="15" spans="8:8" s="7" ht="24.75" customFormat="1" customHeight="1">
      <c r="D15" s="8">
        <v>21357.1428571429</v>
      </c>
      <c r="E15" s="8">
        <v>1357.14285714286</v>
      </c>
      <c r="F15" s="9">
        <f t="shared" si="0"/>
        <v>1362857.1428571455</v>
      </c>
      <c r="G15" s="10">
        <f t="shared" si="1"/>
        <v>555285.7142857154</v>
      </c>
      <c r="H15" s="11">
        <f t="shared" si="2"/>
        <v>726142.8571428586</v>
      </c>
      <c r="I15" s="12">
        <f t="shared" si="3"/>
        <v>77357.14285714303</v>
      </c>
      <c r="J15" s="12">
        <f t="shared" si="4"/>
        <v>76000.00000000016</v>
      </c>
      <c r="K15" s="12">
        <f t="shared" si="5"/>
        <v>74642.8571428573</v>
      </c>
      <c r="L15" s="13">
        <f t="shared" si="6"/>
        <v>39357.142857142935</v>
      </c>
      <c r="M15" s="13">
        <f t="shared" si="7"/>
        <v>52928.57142857154</v>
      </c>
      <c r="N15" s="10">
        <f t="shared" si="8"/>
        <v>66500.00000000015</v>
      </c>
      <c r="O15" s="8">
        <f t="shared" si="9"/>
        <v>-208857.14285714302</v>
      </c>
      <c r="P15" s="8">
        <f t="shared" si="10"/>
        <v>-193928.5714285722</v>
      </c>
      <c r="Q15" s="8">
        <f t="shared" si="11"/>
        <v>-179000.0000000003</v>
      </c>
      <c r="R15" s="8">
        <f t="shared" si="12"/>
        <v>-286214.28571428586</v>
      </c>
      <c r="S15" s="8">
        <f t="shared" si="13"/>
        <v>-271285.71428571484</v>
      </c>
      <c r="T15" s="8">
        <f t="shared" si="14"/>
        <v>-255000.00000000087</v>
      </c>
      <c r="U15" s="14">
        <v>0.5</v>
      </c>
      <c r="V15" s="14">
        <f t="shared" si="15"/>
        <v>22.0</v>
      </c>
      <c r="W15" s="8">
        <f t="shared" si="16"/>
        <v>-6296714.285714289</v>
      </c>
      <c r="X15" s="8">
        <f t="shared" si="17"/>
        <v>-5968285.714285727</v>
      </c>
      <c r="Y15" s="8">
        <f t="shared" si="18"/>
        <v>-5610000.00000002</v>
      </c>
      <c r="Z15" s="15"/>
      <c r="AA15" s="15"/>
      <c r="AB15" s="15"/>
    </row>
    <row r="16" spans="8:8" s="7" ht="21.0" customFormat="1">
      <c r="D16" s="8">
        <v>24428.5714285714</v>
      </c>
      <c r="E16" s="8">
        <v>1285.71428571429</v>
      </c>
      <c r="F16" s="9">
        <f t="shared" si="0"/>
        <v>1542857.1428571413</v>
      </c>
      <c r="G16" s="10">
        <f t="shared" si="1"/>
        <v>635142.8571428563</v>
      </c>
      <c r="H16" s="11">
        <f t="shared" si="2"/>
        <v>830571.4285714276</v>
      </c>
      <c r="I16" s="12">
        <f t="shared" si="3"/>
        <v>73285.71428571454</v>
      </c>
      <c r="J16" s="12">
        <f t="shared" si="4"/>
        <v>72000.00000000025</v>
      </c>
      <c r="K16" s="12">
        <f t="shared" si="5"/>
        <v>70714.28571428596</v>
      </c>
      <c r="L16" s="13">
        <f t="shared" si="6"/>
        <v>37285.71428571441</v>
      </c>
      <c r="M16" s="13">
        <f t="shared" si="7"/>
        <v>50142.85714285731</v>
      </c>
      <c r="N16" s="10">
        <f t="shared" si="8"/>
        <v>63000.00000000021</v>
      </c>
      <c r="O16" s="8">
        <f t="shared" si="9"/>
        <v>-231428.5714285715</v>
      </c>
      <c r="P16" s="8">
        <f t="shared" si="10"/>
        <v>-217285.71428571432</v>
      </c>
      <c r="Q16" s="8">
        <f t="shared" si="11"/>
        <v>-203142.857142857</v>
      </c>
      <c r="R16" s="8">
        <f t="shared" si="12"/>
        <v>-304714.2857142863</v>
      </c>
      <c r="S16" s="8">
        <f t="shared" si="13"/>
        <v>-290571.42857142934</v>
      </c>
      <c r="T16" s="8">
        <f t="shared" si="14"/>
        <v>-275142.85714285733</v>
      </c>
      <c r="U16" s="14">
        <v>0.5</v>
      </c>
      <c r="V16" s="14">
        <f t="shared" si="15"/>
        <v>22.0</v>
      </c>
      <c r="W16" s="8">
        <f t="shared" si="16"/>
        <v>-6703714.285714299</v>
      </c>
      <c r="X16" s="8">
        <f t="shared" si="17"/>
        <v>-6392571.428571446</v>
      </c>
      <c r="Y16" s="8">
        <f t="shared" si="18"/>
        <v>-6053142.857142861</v>
      </c>
      <c r="Z16" s="15"/>
      <c r="AA16" s="15"/>
      <c r="AB16" s="15"/>
    </row>
    <row r="17" spans="8:8" ht="21.0">
      <c r="D17" s="8">
        <v>27500.0</v>
      </c>
      <c r="E17" s="8">
        <v>1214.28571428571</v>
      </c>
      <c r="F17" s="9">
        <f t="shared" si="0"/>
        <v>1722857.1428571427</v>
      </c>
      <c r="G17" s="10">
        <f t="shared" si="1"/>
        <v>715000.0</v>
      </c>
      <c r="H17" s="11">
        <f t="shared" si="2"/>
        <v>935000.0</v>
      </c>
      <c r="I17" s="12">
        <f t="shared" si="3"/>
        <v>69214.28571428546</v>
      </c>
      <c r="J17" s="12">
        <f t="shared" si="4"/>
        <v>67999.99999999975</v>
      </c>
      <c r="K17" s="12">
        <f t="shared" si="5"/>
        <v>66785.71428571404</v>
      </c>
      <c r="L17" s="13">
        <f t="shared" si="6"/>
        <v>35214.28571428559</v>
      </c>
      <c r="M17" s="13">
        <f t="shared" si="7"/>
        <v>47357.14285714269</v>
      </c>
      <c r="N17" s="10">
        <f t="shared" si="8"/>
        <v>59499.99999999979</v>
      </c>
      <c r="O17" s="8">
        <f t="shared" si="9"/>
        <v>-253999.9999999995</v>
      </c>
      <c r="P17" s="8">
        <f t="shared" si="10"/>
        <v>-240642.8571428568</v>
      </c>
      <c r="Q17" s="8">
        <f t="shared" si="11"/>
        <v>-227285.714285714</v>
      </c>
      <c r="R17" s="8">
        <f t="shared" si="12"/>
        <v>-323214.2857142847</v>
      </c>
      <c r="S17" s="8">
        <f t="shared" si="13"/>
        <v>-309857.14285714267</v>
      </c>
      <c r="T17" s="8">
        <f t="shared" si="14"/>
        <v>-295285.7142857137</v>
      </c>
      <c r="U17" s="14">
        <v>0.5</v>
      </c>
      <c r="V17" s="14">
        <f t="shared" si="15"/>
        <v>22.0</v>
      </c>
      <c r="W17" s="8">
        <f t="shared" si="16"/>
        <v>-7110714.285714263</v>
      </c>
      <c r="X17" s="8">
        <f t="shared" si="17"/>
        <v>-6816857.142857139</v>
      </c>
      <c r="Y17" s="8">
        <f t="shared" si="18"/>
        <v>-6496285.714285701</v>
      </c>
      <c r="Z17" s="15"/>
      <c r="AA17" s="15"/>
      <c r="AB17" s="15"/>
    </row>
    <row r="18" spans="8:8" ht="21.0">
      <c r="D18" s="8">
        <v>30571.4285714286</v>
      </c>
      <c r="E18" s="8">
        <v>1142.85714285714</v>
      </c>
      <c r="F18" s="9">
        <f t="shared" si="0"/>
        <v>1902857.1428571446</v>
      </c>
      <c r="G18" s="10">
        <f t="shared" si="1"/>
        <v>794857.1428571437</v>
      </c>
      <c r="H18" s="11">
        <f t="shared" si="2"/>
        <v>1039428.5714285724</v>
      </c>
      <c r="I18" s="12">
        <f t="shared" si="3"/>
        <v>65142.85714285698</v>
      </c>
      <c r="J18" s="12">
        <f t="shared" si="4"/>
        <v>63999.99999999984</v>
      </c>
      <c r="K18" s="12">
        <f t="shared" si="5"/>
        <v>62857.142857142695</v>
      </c>
      <c r="L18" s="13">
        <f t="shared" si="6"/>
        <v>33142.857142857065</v>
      </c>
      <c r="M18" s="13">
        <f t="shared" si="7"/>
        <v>44571.42857142846</v>
      </c>
      <c r="N18" s="10">
        <f t="shared" si="8"/>
        <v>55999.99999999986</v>
      </c>
      <c r="O18" s="8">
        <f t="shared" si="9"/>
        <v>-276571.428571429</v>
      </c>
      <c r="P18" s="8">
        <f t="shared" si="10"/>
        <v>-263999.9999999998</v>
      </c>
      <c r="Q18" s="8">
        <f t="shared" si="11"/>
        <v>-251428.57142857168</v>
      </c>
      <c r="R18" s="8">
        <f t="shared" si="12"/>
        <v>-341714.28571428615</v>
      </c>
      <c r="S18" s="8">
        <f t="shared" si="13"/>
        <v>-329142.85714285716</v>
      </c>
      <c r="T18" s="8">
        <f t="shared" si="14"/>
        <v>-315428.5714285712</v>
      </c>
      <c r="U18" s="14">
        <v>0.5</v>
      </c>
      <c r="V18" s="14">
        <f t="shared" si="15"/>
        <v>22.0</v>
      </c>
      <c r="W18" s="8">
        <f t="shared" si="16"/>
        <v>-7517714.285714295</v>
      </c>
      <c r="X18" s="8">
        <f t="shared" si="17"/>
        <v>-7241142.857142857</v>
      </c>
      <c r="Y18" s="8">
        <f t="shared" si="18"/>
        <v>-6939428.571428566</v>
      </c>
      <c r="Z18" s="15"/>
      <c r="AA18" s="15"/>
      <c r="AB18" s="15"/>
    </row>
    <row r="19" spans="8:8" ht="21.0">
      <c r="D19" s="8">
        <v>33642.8571428572</v>
      </c>
      <c r="E19" s="8">
        <v>1071.42857142857</v>
      </c>
      <c r="F19" s="9">
        <f t="shared" si="0"/>
        <v>2082857.1428571464</v>
      </c>
      <c r="G19" s="10">
        <f t="shared" si="1"/>
        <v>874714.2857142873</v>
      </c>
      <c r="H19" s="11">
        <f t="shared" si="2"/>
        <v>1143857.1428571448</v>
      </c>
      <c r="I19" s="12">
        <f t="shared" si="3"/>
        <v>61071.428571428485</v>
      </c>
      <c r="J19" s="12">
        <f t="shared" si="4"/>
        <v>59999.99999999992</v>
      </c>
      <c r="K19" s="12">
        <f t="shared" si="5"/>
        <v>58928.57142857135</v>
      </c>
      <c r="L19" s="13">
        <f t="shared" si="6"/>
        <v>31071.428571428532</v>
      </c>
      <c r="M19" s="13">
        <f t="shared" si="7"/>
        <v>41785.714285714224</v>
      </c>
      <c r="N19" s="10">
        <f t="shared" si="8"/>
        <v>52499.99999999993</v>
      </c>
      <c r="O19" s="8">
        <f t="shared" si="9"/>
        <v>-299142.8571428575</v>
      </c>
      <c r="P19" s="8">
        <f t="shared" si="10"/>
        <v>-287357.1428571429</v>
      </c>
      <c r="Q19" s="8">
        <f t="shared" si="11"/>
        <v>-275571.4285714294</v>
      </c>
      <c r="R19" s="8">
        <f t="shared" si="12"/>
        <v>-360214.28571428556</v>
      </c>
      <c r="S19" s="8">
        <f t="shared" si="13"/>
        <v>-348428.5714285716</v>
      </c>
      <c r="T19" s="8">
        <f t="shared" si="14"/>
        <v>-335571.42857142957</v>
      </c>
      <c r="U19" s="14">
        <v>0.5</v>
      </c>
      <c r="V19" s="14">
        <f t="shared" si="15"/>
        <v>22.0</v>
      </c>
      <c r="W19" s="8">
        <f t="shared" si="16"/>
        <v>-7924714.285714283</v>
      </c>
      <c r="X19" s="8">
        <f t="shared" si="17"/>
        <v>-7665428.571428575</v>
      </c>
      <c r="Y19" s="8">
        <f t="shared" si="18"/>
        <v>-7382571.4285714505</v>
      </c>
      <c r="Z19" s="15"/>
      <c r="AA19" s="15"/>
      <c r="AB19" s="15"/>
    </row>
    <row r="20" spans="8:8" ht="21.0">
      <c r="D20" s="8">
        <v>36714.2857142857</v>
      </c>
      <c r="E20" s="8">
        <v>1000.0</v>
      </c>
      <c r="F20" s="9">
        <f t="shared" si="0"/>
        <v>2262857.1428571423</v>
      </c>
      <c r="G20" s="10">
        <f t="shared" si="1"/>
        <v>954571.4285714283</v>
      </c>
      <c r="H20" s="11">
        <f t="shared" si="2"/>
        <v>1248285.7142857139</v>
      </c>
      <c r="I20" s="12">
        <f t="shared" si="3"/>
        <v>57000.0</v>
      </c>
      <c r="J20" s="12">
        <f t="shared" si="4"/>
        <v>56000.0</v>
      </c>
      <c r="K20" s="12">
        <f t="shared" si="5"/>
        <v>55000.0</v>
      </c>
      <c r="L20" s="13">
        <f t="shared" si="6"/>
        <v>29000.0</v>
      </c>
      <c r="M20" s="13">
        <f t="shared" si="7"/>
        <v>39000.0</v>
      </c>
      <c r="N20" s="10">
        <f t="shared" si="8"/>
        <v>49000.0</v>
      </c>
      <c r="O20" s="8">
        <f t="shared" si="9"/>
        <v>-321714.285714286</v>
      </c>
      <c r="P20" s="8">
        <f t="shared" si="10"/>
        <v>-310714.28571428603</v>
      </c>
      <c r="Q20" s="8">
        <f t="shared" si="11"/>
        <v>-299714.28571428603</v>
      </c>
      <c r="R20" s="8">
        <f t="shared" si="12"/>
        <v>-378714.285714286</v>
      </c>
      <c r="S20" s="8">
        <f t="shared" si="13"/>
        <v>-367714.285714286</v>
      </c>
      <c r="T20" s="8">
        <f t="shared" si="14"/>
        <v>-355714.285714286</v>
      </c>
      <c r="U20" s="14">
        <v>0.5</v>
      </c>
      <c r="V20" s="14">
        <f t="shared" si="15"/>
        <v>22.0</v>
      </c>
      <c r="W20" s="8">
        <f t="shared" si="16"/>
        <v>-8331714.285714291</v>
      </c>
      <c r="X20" s="8">
        <f t="shared" si="17"/>
        <v>-8089714.285714291</v>
      </c>
      <c r="Y20" s="8">
        <f t="shared" si="18"/>
        <v>-7825714.285714291</v>
      </c>
      <c r="Z20" s="15"/>
      <c r="AA20" s="15"/>
      <c r="AB20" s="15"/>
    </row>
    <row r="21" spans="8:8" ht="21.0">
      <c r="D21" s="8">
        <v>39785.7142857143</v>
      </c>
      <c r="E21" s="8">
        <v>928.571428571429</v>
      </c>
      <c r="F21" s="9">
        <f t="shared" si="0"/>
        <v>2442857.1428571437</v>
      </c>
      <c r="G21" s="10">
        <f t="shared" si="1"/>
        <v>1034428.5714285717</v>
      </c>
      <c r="H21" s="11">
        <f t="shared" si="2"/>
        <v>1352714.2857142861</v>
      </c>
      <c r="I21" s="12">
        <f t="shared" si="3"/>
        <v>52928.57142857146</v>
      </c>
      <c r="J21" s="12">
        <f t="shared" si="4"/>
        <v>52000.00000000002</v>
      </c>
      <c r="K21" s="12">
        <f t="shared" si="5"/>
        <v>51071.428571428594</v>
      </c>
      <c r="L21" s="13">
        <f t="shared" si="6"/>
        <v>26928.57142857147</v>
      </c>
      <c r="M21" s="13">
        <f t="shared" si="7"/>
        <v>36214.285714285776</v>
      </c>
      <c r="N21" s="10">
        <f t="shared" si="8"/>
        <v>45500.00000000007</v>
      </c>
      <c r="O21" s="8">
        <f t="shared" si="9"/>
        <v>-344285.7142857145</v>
      </c>
      <c r="P21" s="8">
        <f t="shared" si="10"/>
        <v>-334071.428571429</v>
      </c>
      <c r="Q21" s="8">
        <f t="shared" si="11"/>
        <v>-323857.1428571426</v>
      </c>
      <c r="R21" s="8">
        <f t="shared" si="12"/>
        <v>-397214.28571428644</v>
      </c>
      <c r="S21" s="8">
        <f t="shared" si="13"/>
        <v>-387000.0000000004</v>
      </c>
      <c r="T21" s="8">
        <f t="shared" si="14"/>
        <v>-375857.14285714243</v>
      </c>
      <c r="U21" s="14">
        <v>0.5</v>
      </c>
      <c r="V21" s="14">
        <f t="shared" si="15"/>
        <v>22.0</v>
      </c>
      <c r="W21" s="8">
        <f t="shared" si="16"/>
        <v>-8738714.285714302</v>
      </c>
      <c r="X21" s="8">
        <f t="shared" si="17"/>
        <v>-8514000.00000001</v>
      </c>
      <c r="Y21" s="8">
        <f t="shared" si="18"/>
        <v>-8268857.142857133</v>
      </c>
      <c r="Z21" s="15"/>
      <c r="AA21" s="15"/>
      <c r="AB21" s="15"/>
    </row>
    <row r="22" spans="8:8" ht="21.0">
      <c r="D22" s="8">
        <v>42857.1428571429</v>
      </c>
      <c r="E22" s="8">
        <v>857.142857142859</v>
      </c>
      <c r="F22" s="9">
        <f t="shared" si="0"/>
        <v>2622857.1428571455</v>
      </c>
      <c r="G22" s="10">
        <f t="shared" si="1"/>
        <v>1114285.7142857155</v>
      </c>
      <c r="H22" s="11">
        <f t="shared" si="2"/>
        <v>1457142.8571428587</v>
      </c>
      <c r="I22" s="12">
        <f t="shared" si="3"/>
        <v>48857.142857142964</v>
      </c>
      <c r="J22" s="12">
        <f t="shared" si="4"/>
        <v>48000.00000000011</v>
      </c>
      <c r="K22" s="12">
        <f t="shared" si="5"/>
        <v>47142.85714285725</v>
      </c>
      <c r="L22" s="13">
        <f t="shared" si="6"/>
        <v>24857.142857142942</v>
      </c>
      <c r="M22" s="13">
        <f t="shared" si="7"/>
        <v>33428.57142857154</v>
      </c>
      <c r="N22" s="10">
        <f t="shared" si="8"/>
        <v>42000.00000000014</v>
      </c>
      <c r="O22" s="8">
        <f t="shared" si="9"/>
        <v>-366857.142857143</v>
      </c>
      <c r="P22" s="8">
        <f t="shared" si="10"/>
        <v>-357428.5714285721</v>
      </c>
      <c r="Q22" s="8">
        <f t="shared" si="11"/>
        <v>-348000.0000000003</v>
      </c>
      <c r="R22" s="8">
        <f t="shared" si="12"/>
        <v>-415714.28571428586</v>
      </c>
      <c r="S22" s="8">
        <f t="shared" si="13"/>
        <v>-406285.71428571484</v>
      </c>
      <c r="T22" s="8">
        <f t="shared" si="14"/>
        <v>-396000.0000000008</v>
      </c>
      <c r="U22" s="14">
        <v>0.5</v>
      </c>
      <c r="V22" s="14">
        <f t="shared" si="15"/>
        <v>22.0</v>
      </c>
      <c r="W22" s="8">
        <f t="shared" si="16"/>
        <v>-9145714.28571429</v>
      </c>
      <c r="X22" s="8">
        <f t="shared" si="17"/>
        <v>-8938285.714285726</v>
      </c>
      <c r="Y22" s="8">
        <f t="shared" si="18"/>
        <v>-8712000.000000019</v>
      </c>
      <c r="Z22" s="15"/>
      <c r="AA22" s="15"/>
      <c r="AB22" s="15"/>
    </row>
    <row r="23" spans="8:8" ht="21.0">
      <c r="D23" s="8">
        <v>45928.5714285714</v>
      </c>
      <c r="E23" s="8">
        <v>785.714285714289</v>
      </c>
      <c r="F23" s="9">
        <f t="shared" si="0"/>
        <v>2802857.1428571413</v>
      </c>
      <c r="G23" s="10">
        <f t="shared" si="1"/>
        <v>1194142.8571428563</v>
      </c>
      <c r="H23" s="11">
        <f t="shared" si="2"/>
        <v>1561571.4285714275</v>
      </c>
      <c r="I23" s="12">
        <f t="shared" si="3"/>
        <v>44785.71428571447</v>
      </c>
      <c r="J23" s="12">
        <f t="shared" si="4"/>
        <v>44000.00000000018</v>
      </c>
      <c r="K23" s="12">
        <f t="shared" si="5"/>
        <v>43214.28571428589</v>
      </c>
      <c r="L23" s="13">
        <f t="shared" si="6"/>
        <v>22785.71428571441</v>
      </c>
      <c r="M23" s="13">
        <f t="shared" si="7"/>
        <v>30642.85714285731</v>
      </c>
      <c r="N23" s="10">
        <f t="shared" si="8"/>
        <v>38500.00000000021</v>
      </c>
      <c r="O23" s="8">
        <f t="shared" si="9"/>
        <v>-389428.5714285715</v>
      </c>
      <c r="P23" s="8">
        <f t="shared" si="10"/>
        <v>-380785.7142857142</v>
      </c>
      <c r="Q23" s="8">
        <f t="shared" si="11"/>
        <v>-372142.8571428569</v>
      </c>
      <c r="R23" s="8">
        <f t="shared" si="12"/>
        <v>-434214.28571428626</v>
      </c>
      <c r="S23" s="8">
        <f t="shared" si="13"/>
        <v>-425571.4285714283</v>
      </c>
      <c r="T23" s="8">
        <f t="shared" si="14"/>
        <v>-416142.8571428573</v>
      </c>
      <c r="U23" s="14">
        <v>0.5</v>
      </c>
      <c r="V23" s="14">
        <f t="shared" si="15"/>
        <v>22.0</v>
      </c>
      <c r="W23" s="8">
        <f t="shared" si="16"/>
        <v>-9552714.285714298</v>
      </c>
      <c r="X23" s="8">
        <f t="shared" si="17"/>
        <v>-9362571.428571422</v>
      </c>
      <c r="Y23" s="8">
        <f t="shared" si="18"/>
        <v>-9155142.85714286</v>
      </c>
      <c r="Z23" s="15"/>
      <c r="AA23" s="15"/>
      <c r="AB23" s="15"/>
    </row>
    <row r="24" spans="8:8" ht="21.0">
      <c r="D24" s="8">
        <v>49000.0</v>
      </c>
      <c r="E24" s="8">
        <v>714.285714285719</v>
      </c>
      <c r="F24" s="9">
        <f t="shared" si="0"/>
        <v>2982857.142857143</v>
      </c>
      <c r="G24" s="10">
        <f t="shared" si="1"/>
        <v>1274000.0</v>
      </c>
      <c r="H24" s="11">
        <f t="shared" si="2"/>
        <v>1666000.0</v>
      </c>
      <c r="I24" s="12">
        <f t="shared" si="3"/>
        <v>40714.28571428598</v>
      </c>
      <c r="J24" s="12">
        <f t="shared" si="4"/>
        <v>40000.00000000026</v>
      </c>
      <c r="K24" s="12">
        <f t="shared" si="5"/>
        <v>39285.714285714545</v>
      </c>
      <c r="L24" s="13">
        <f t="shared" si="6"/>
        <v>20714.28571428588</v>
      </c>
      <c r="M24" s="13">
        <f t="shared" si="7"/>
        <v>27857.142857143084</v>
      </c>
      <c r="N24" s="10">
        <f t="shared" si="8"/>
        <v>35000.000000000284</v>
      </c>
      <c r="O24" s="8">
        <f t="shared" si="9"/>
        <v>-412000.0</v>
      </c>
      <c r="P24" s="8">
        <f t="shared" si="10"/>
        <v>-404142.8571428573</v>
      </c>
      <c r="Q24" s="8">
        <f t="shared" si="11"/>
        <v>-396285.7142857145</v>
      </c>
      <c r="R24" s="8">
        <f t="shared" si="12"/>
        <v>-452714.28571428574</v>
      </c>
      <c r="S24" s="8">
        <f t="shared" si="13"/>
        <v>-444857.1428571437</v>
      </c>
      <c r="T24" s="8">
        <f t="shared" si="14"/>
        <v>-436285.7142857147</v>
      </c>
      <c r="U24" s="14">
        <v>0.5</v>
      </c>
      <c r="V24" s="14">
        <f t="shared" si="15"/>
        <v>22.0</v>
      </c>
      <c r="W24" s="8">
        <f t="shared" si="16"/>
        <v>-9959714.285714285</v>
      </c>
      <c r="X24" s="8">
        <f t="shared" si="17"/>
        <v>-9786857.142857162</v>
      </c>
      <c r="Y24" s="8">
        <f t="shared" si="18"/>
        <v>-9598285.714285724</v>
      </c>
      <c r="Z24" s="15"/>
      <c r="AA24" s="15"/>
      <c r="AB24" s="15"/>
    </row>
    <row r="25" spans="8:8" ht="21.0">
      <c r="D25" s="8">
        <v>52071.4285714286</v>
      </c>
      <c r="E25" s="8">
        <v>642.857142857139</v>
      </c>
      <c r="F25" s="9">
        <f t="shared" si="0"/>
        <v>3162857.1428571446</v>
      </c>
      <c r="G25" s="10">
        <f t="shared" si="1"/>
        <v>1353857.1428571437</v>
      </c>
      <c r="H25" s="11">
        <f t="shared" si="2"/>
        <v>1770428.5714285725</v>
      </c>
      <c r="I25" s="12">
        <f t="shared" si="3"/>
        <v>36642.85714285693</v>
      </c>
      <c r="J25" s="12">
        <f t="shared" si="4"/>
        <v>35999.99999999978</v>
      </c>
      <c r="K25" s="12">
        <f t="shared" si="5"/>
        <v>35357.142857142644</v>
      </c>
      <c r="L25" s="13">
        <f t="shared" si="6"/>
        <v>18642.85714285706</v>
      </c>
      <c r="M25" s="13">
        <f t="shared" si="7"/>
        <v>25071.428571428463</v>
      </c>
      <c r="N25" s="10">
        <f t="shared" si="8"/>
        <v>31499.99999999986</v>
      </c>
      <c r="O25" s="8">
        <f t="shared" si="9"/>
        <v>-434571.42857142887</v>
      </c>
      <c r="P25" s="8">
        <f t="shared" si="10"/>
        <v>-427499.9999999998</v>
      </c>
      <c r="Q25" s="8">
        <f t="shared" si="11"/>
        <v>-420428.5714285716</v>
      </c>
      <c r="R25" s="8">
        <f t="shared" si="12"/>
        <v>-471214.28571428615</v>
      </c>
      <c r="S25" s="8">
        <f t="shared" si="13"/>
        <v>-464142.85714285716</v>
      </c>
      <c r="T25" s="8">
        <f t="shared" si="14"/>
        <v>-456428.5714285712</v>
      </c>
      <c r="U25" s="14">
        <v>0.5</v>
      </c>
      <c r="V25" s="14">
        <f t="shared" si="15"/>
        <v>22.0</v>
      </c>
      <c r="W25" s="8">
        <f t="shared" si="16"/>
        <v>-1.0366714285714295E7</v>
      </c>
      <c r="X25" s="8">
        <f t="shared" si="17"/>
        <v>-1.0211142857142858E7</v>
      </c>
      <c r="Y25" s="8">
        <f t="shared" si="18"/>
        <v>-1.0041428571428565E7</v>
      </c>
      <c r="Z25" s="15"/>
      <c r="AA25" s="15"/>
      <c r="AB25" s="15"/>
    </row>
    <row r="26" spans="8:8" ht="21.0">
      <c r="D26" s="8">
        <v>55142.8571428572</v>
      </c>
      <c r="E26" s="8">
        <v>571.428571428569</v>
      </c>
      <c r="F26" s="9">
        <f t="shared" si="0"/>
        <v>3342857.1428571464</v>
      </c>
      <c r="G26" s="10">
        <f t="shared" si="1"/>
        <v>1433714.2857142873</v>
      </c>
      <c r="H26" s="11">
        <f t="shared" si="2"/>
        <v>1874857.1428571448</v>
      </c>
      <c r="I26" s="12">
        <f t="shared" si="3"/>
        <v>32571.42857142843</v>
      </c>
      <c r="J26" s="12">
        <f t="shared" si="4"/>
        <v>31999.99999999986</v>
      </c>
      <c r="K26" s="12">
        <f t="shared" si="5"/>
        <v>31428.571428571293</v>
      </c>
      <c r="L26" s="13">
        <f t="shared" si="6"/>
        <v>16571.428571428532</v>
      </c>
      <c r="M26" s="13">
        <f t="shared" si="7"/>
        <v>22285.71428571423</v>
      </c>
      <c r="N26" s="10">
        <f t="shared" si="8"/>
        <v>27999.99999999993</v>
      </c>
      <c r="O26" s="8">
        <f t="shared" si="9"/>
        <v>-457142.8571428574</v>
      </c>
      <c r="P26" s="8">
        <f t="shared" si="10"/>
        <v>-450857.1428571429</v>
      </c>
      <c r="Q26" s="8">
        <f t="shared" si="11"/>
        <v>-444571.4285714293</v>
      </c>
      <c r="R26" s="8">
        <f t="shared" si="12"/>
        <v>-489714.28571428556</v>
      </c>
      <c r="S26" s="8">
        <f t="shared" si="13"/>
        <v>-483428.5714285716</v>
      </c>
      <c r="T26" s="8">
        <f t="shared" si="14"/>
        <v>-476571.42857142957</v>
      </c>
      <c r="U26" s="14">
        <v>0.5</v>
      </c>
      <c r="V26" s="14">
        <f t="shared" si="15"/>
        <v>22.0</v>
      </c>
      <c r="W26" s="8">
        <f t="shared" si="16"/>
        <v>-1.0773714285714282E7</v>
      </c>
      <c r="X26" s="8">
        <f t="shared" si="17"/>
        <v>-1.0635428571428575E7</v>
      </c>
      <c r="Y26" s="8">
        <f t="shared" si="18"/>
        <v>-1.0484571428571451E7</v>
      </c>
      <c r="Z26" s="15"/>
      <c r="AA26" s="15"/>
      <c r="AB26" s="15"/>
    </row>
    <row r="27" spans="8:8" ht="21.0">
      <c r="D27" s="8">
        <v>58214.2857142857</v>
      </c>
      <c r="E27" s="8">
        <v>499.999999999999</v>
      </c>
      <c r="F27" s="9">
        <f t="shared" si="0"/>
        <v>3522857.1428571423</v>
      </c>
      <c r="G27" s="10">
        <f t="shared" si="1"/>
        <v>1513571.4285714282</v>
      </c>
      <c r="H27" s="11">
        <f t="shared" si="2"/>
        <v>1979285.7142857139</v>
      </c>
      <c r="I27" s="12">
        <f t="shared" si="3"/>
        <v>28499.99999999994</v>
      </c>
      <c r="J27" s="12">
        <f t="shared" si="4"/>
        <v>27999.99999999994</v>
      </c>
      <c r="K27" s="12">
        <f t="shared" si="5"/>
        <v>27499.999999999945</v>
      </c>
      <c r="L27" s="13">
        <f t="shared" si="6"/>
        <v>14500.000000000002</v>
      </c>
      <c r="M27" s="13">
        <f t="shared" si="7"/>
        <v>19500.0</v>
      </c>
      <c r="N27" s="10">
        <f t="shared" si="8"/>
        <v>24500.0</v>
      </c>
      <c r="O27" s="8">
        <f t="shared" si="9"/>
        <v>-479714.28571428586</v>
      </c>
      <c r="P27" s="8">
        <f t="shared" si="10"/>
        <v>-474214.28571428586</v>
      </c>
      <c r="Q27" s="8">
        <f t="shared" si="11"/>
        <v>-468714.28571428586</v>
      </c>
      <c r="R27" s="8">
        <f t="shared" si="12"/>
        <v>-508214.285714286</v>
      </c>
      <c r="S27" s="8">
        <f t="shared" si="13"/>
        <v>-502714.285714286</v>
      </c>
      <c r="T27" s="8">
        <f t="shared" si="14"/>
        <v>-496714.285714286</v>
      </c>
      <c r="U27" s="14">
        <v>0.5</v>
      </c>
      <c r="V27" s="14">
        <f t="shared" si="15"/>
        <v>22.0</v>
      </c>
      <c r="W27" s="8">
        <f t="shared" si="16"/>
        <v>-1.1180714285714291E7</v>
      </c>
      <c r="X27" s="8">
        <f t="shared" si="17"/>
        <v>-1.1059714285714291E7</v>
      </c>
      <c r="Y27" s="8">
        <f t="shared" si="18"/>
        <v>-1.0927714285714291E7</v>
      </c>
      <c r="Z27" s="15"/>
      <c r="AA27" s="15"/>
      <c r="AB27" s="15"/>
    </row>
    <row r="28" spans="8:8" ht="21.0">
      <c r="D28" s="8">
        <v>61285.7142857143</v>
      </c>
      <c r="E28" s="8">
        <v>428.571428571429</v>
      </c>
      <c r="F28" s="9">
        <f t="shared" si="0"/>
        <v>3702857.1428571437</v>
      </c>
      <c r="G28" s="10">
        <f t="shared" si="1"/>
        <v>1593428.5714285718</v>
      </c>
      <c r="H28" s="11">
        <f t="shared" si="2"/>
        <v>2083714.2857142861</v>
      </c>
      <c r="I28" s="12">
        <f t="shared" si="3"/>
        <v>24428.571428571453</v>
      </c>
      <c r="J28" s="12">
        <f t="shared" si="4"/>
        <v>24000.000000000025</v>
      </c>
      <c r="K28" s="12">
        <f t="shared" si="5"/>
        <v>23571.428571428594</v>
      </c>
      <c r="L28" s="13">
        <f t="shared" si="6"/>
        <v>12428.571428571471</v>
      </c>
      <c r="M28" s="13">
        <f t="shared" si="7"/>
        <v>16714.285714285772</v>
      </c>
      <c r="N28" s="10">
        <f t="shared" si="8"/>
        <v>21000.000000000073</v>
      </c>
      <c r="O28" s="8">
        <f t="shared" si="9"/>
        <v>-502285.7142857145</v>
      </c>
      <c r="P28" s="8">
        <f t="shared" si="10"/>
        <v>-497571.428571429</v>
      </c>
      <c r="Q28" s="8">
        <f t="shared" si="11"/>
        <v>-492857.1428571426</v>
      </c>
      <c r="R28" s="8">
        <f t="shared" si="12"/>
        <v>-526714.2857142865</v>
      </c>
      <c r="S28" s="8">
        <f t="shared" si="13"/>
        <v>-522000.0000000004</v>
      </c>
      <c r="T28" s="8">
        <f t="shared" si="14"/>
        <v>-516857.14285714243</v>
      </c>
      <c r="U28" s="14">
        <v>0.5</v>
      </c>
      <c r="V28" s="14">
        <f t="shared" si="15"/>
        <v>22.0</v>
      </c>
      <c r="W28" s="8">
        <f t="shared" si="16"/>
        <v>-1.1587714285714302E7</v>
      </c>
      <c r="X28" s="8">
        <f t="shared" si="17"/>
        <v>-1.148400000000001E7</v>
      </c>
      <c r="Y28" s="8">
        <f t="shared" si="18"/>
        <v>-1.1370857142857134E7</v>
      </c>
      <c r="Z28" s="15"/>
      <c r="AA28" s="15"/>
      <c r="AB28" s="15"/>
    </row>
    <row r="29" spans="8:8" ht="21.0">
      <c r="D29" s="8">
        <v>64357.1428571429</v>
      </c>
      <c r="E29" s="8">
        <v>357.142857142859</v>
      </c>
      <c r="F29" s="9">
        <f t="shared" si="0"/>
        <v>3882857.1428571455</v>
      </c>
      <c r="G29" s="10">
        <f t="shared" si="1"/>
        <v>1673285.7142857155</v>
      </c>
      <c r="H29" s="11">
        <f t="shared" si="2"/>
        <v>2188142.8571428587</v>
      </c>
      <c r="I29" s="12">
        <f t="shared" si="3"/>
        <v>20357.14285714296</v>
      </c>
      <c r="J29" s="12">
        <f t="shared" si="4"/>
        <v>20000.000000000102</v>
      </c>
      <c r="K29" s="12">
        <f t="shared" si="5"/>
        <v>19642.857142857243</v>
      </c>
      <c r="L29" s="13">
        <f t="shared" si="6"/>
        <v>10357.14285714294</v>
      </c>
      <c r="M29" s="13">
        <f t="shared" si="7"/>
        <v>13928.571428571542</v>
      </c>
      <c r="N29" s="10">
        <f t="shared" si="8"/>
        <v>17500.000000000142</v>
      </c>
      <c r="O29" s="8">
        <f t="shared" si="9"/>
        <v>-524857.142857143</v>
      </c>
      <c r="P29" s="8">
        <f t="shared" si="10"/>
        <v>-520928.5714285721</v>
      </c>
      <c r="Q29" s="8">
        <f t="shared" si="11"/>
        <v>-517000.00000000023</v>
      </c>
      <c r="R29" s="8">
        <f t="shared" si="12"/>
        <v>-545214.2857142858</v>
      </c>
      <c r="S29" s="8">
        <f t="shared" si="13"/>
        <v>-541285.7142857148</v>
      </c>
      <c r="T29" s="8">
        <f t="shared" si="14"/>
        <v>-537000.0000000008</v>
      </c>
      <c r="U29" s="14">
        <v>0.5</v>
      </c>
      <c r="V29" s="14">
        <f t="shared" si="15"/>
        <v>22.0</v>
      </c>
      <c r="W29" s="8">
        <f t="shared" si="16"/>
        <v>-1.1994714285714287E7</v>
      </c>
      <c r="X29" s="8">
        <f t="shared" si="17"/>
        <v>-1.1908285714285726E7</v>
      </c>
      <c r="Y29" s="8">
        <f t="shared" si="18"/>
        <v>-1.1814000000000019E7</v>
      </c>
      <c r="Z29" s="15"/>
      <c r="AA29" s="15"/>
      <c r="AB29" s="15"/>
    </row>
    <row r="30" spans="8:8" ht="21.0">
      <c r="D30" s="8">
        <v>67428.5714285714</v>
      </c>
      <c r="E30" s="8">
        <v>285.714285714289</v>
      </c>
      <c r="F30" s="9">
        <f t="shared" si="0"/>
        <v>4062857.142857142</v>
      </c>
      <c r="G30" s="10">
        <f t="shared" si="1"/>
        <v>1753142.8571428566</v>
      </c>
      <c r="H30" s="11">
        <f t="shared" si="2"/>
        <v>2292571.4285714277</v>
      </c>
      <c r="I30" s="12">
        <f t="shared" si="3"/>
        <v>16285.714285714474</v>
      </c>
      <c r="J30" s="12">
        <f t="shared" si="4"/>
        <v>16000.000000000186</v>
      </c>
      <c r="K30" s="12">
        <f t="shared" si="5"/>
        <v>15714.285714285896</v>
      </c>
      <c r="L30" s="13">
        <f t="shared" si="6"/>
        <v>8285.71428571438</v>
      </c>
      <c r="M30" s="13">
        <f t="shared" si="7"/>
        <v>11142.85714285731</v>
      </c>
      <c r="N30" s="10">
        <f t="shared" si="8"/>
        <v>14000.000000000211</v>
      </c>
      <c r="O30" s="8">
        <f t="shared" si="9"/>
        <v>-547428.5714285716</v>
      </c>
      <c r="P30" s="8">
        <f t="shared" si="10"/>
        <v>-544285.7142857142</v>
      </c>
      <c r="Q30" s="8">
        <f t="shared" si="11"/>
        <v>-541142.8571428569</v>
      </c>
      <c r="R30" s="8">
        <f t="shared" si="12"/>
        <v>-563714.2857142863</v>
      </c>
      <c r="S30" s="8">
        <f t="shared" si="13"/>
        <v>-560571.4285714283</v>
      </c>
      <c r="T30" s="8">
        <f t="shared" si="14"/>
        <v>-557142.8571428573</v>
      </c>
      <c r="U30" s="14">
        <v>0.5</v>
      </c>
      <c r="V30" s="14">
        <f t="shared" si="15"/>
        <v>22.0</v>
      </c>
      <c r="W30" s="8">
        <f t="shared" si="16"/>
        <v>-1.2401714285714298E7</v>
      </c>
      <c r="X30" s="8">
        <f t="shared" si="17"/>
        <v>-1.2332571428571422E7</v>
      </c>
      <c r="Y30" s="8">
        <f t="shared" si="18"/>
        <v>-1.225714285714286E7</v>
      </c>
      <c r="Z30" s="15"/>
      <c r="AA30" s="15"/>
      <c r="AB30" s="15"/>
    </row>
    <row r="31" spans="8:8" ht="21.0">
      <c r="D31" s="8">
        <v>70500.0</v>
      </c>
      <c r="E31" s="8">
        <v>214.285714285719</v>
      </c>
      <c r="F31" s="9">
        <f t="shared" si="0"/>
        <v>4242857.142857144</v>
      </c>
      <c r="G31" s="10">
        <f t="shared" si="1"/>
        <v>1833000.0</v>
      </c>
      <c r="H31" s="11">
        <f t="shared" si="2"/>
        <v>2397000.0</v>
      </c>
      <c r="I31" s="12">
        <f t="shared" si="3"/>
        <v>12214.285714285983</v>
      </c>
      <c r="J31" s="12">
        <f t="shared" si="4"/>
        <v>12000.000000000264</v>
      </c>
      <c r="K31" s="12">
        <f t="shared" si="5"/>
        <v>11785.714285714545</v>
      </c>
      <c r="L31" s="13">
        <f t="shared" si="6"/>
        <v>6214.285714285851</v>
      </c>
      <c r="M31" s="13">
        <f t="shared" si="7"/>
        <v>8357.14285714304</v>
      </c>
      <c r="N31" s="10">
        <f t="shared" si="8"/>
        <v>10500.00000000028</v>
      </c>
      <c r="O31" s="8">
        <f t="shared" si="9"/>
        <v>-570000.0</v>
      </c>
      <c r="P31" s="8">
        <f t="shared" si="10"/>
        <v>-567642.8571428574</v>
      </c>
      <c r="Q31" s="8">
        <f t="shared" si="11"/>
        <v>-565285.7142857146</v>
      </c>
      <c r="R31" s="8">
        <f t="shared" si="12"/>
        <v>-582214.2857142857</v>
      </c>
      <c r="S31" s="8">
        <f t="shared" si="13"/>
        <v>-579857.1428571437</v>
      </c>
      <c r="T31" s="8">
        <f t="shared" si="14"/>
        <v>-577285.7142857147</v>
      </c>
      <c r="U31" s="14">
        <v>0.5</v>
      </c>
      <c r="V31" s="14">
        <f t="shared" si="15"/>
        <v>22.0</v>
      </c>
      <c r="W31" s="8">
        <f t="shared" si="16"/>
        <v>-1.2808714285714285E7</v>
      </c>
      <c r="X31" s="8">
        <f t="shared" si="17"/>
        <v>-1.275685714285716E7</v>
      </c>
      <c r="Y31" s="8">
        <f t="shared" si="18"/>
        <v>-1.2700285714285722E7</v>
      </c>
      <c r="Z31" s="15"/>
      <c r="AA31" s="15"/>
      <c r="AB31" s="15"/>
    </row>
    <row r="32" spans="8:8" ht="21.0">
      <c r="D32" s="8">
        <v>73571.4285714286</v>
      </c>
      <c r="E32" s="8">
        <v>142.857142857139</v>
      </c>
      <c r="F32" s="9">
        <f t="shared" si="0"/>
        <v>4422857.142857145</v>
      </c>
      <c r="G32" s="10">
        <f t="shared" si="1"/>
        <v>1912857.1428571434</v>
      </c>
      <c r="H32" s="11">
        <f t="shared" si="2"/>
        <v>2501428.5714285723</v>
      </c>
      <c r="I32" s="12">
        <f t="shared" si="3"/>
        <v>8142.857142856923</v>
      </c>
      <c r="J32" s="12">
        <f t="shared" si="4"/>
        <v>7999.9999999997835</v>
      </c>
      <c r="K32" s="12">
        <f t="shared" si="5"/>
        <v>7857.142857142645</v>
      </c>
      <c r="L32" s="13">
        <f t="shared" si="6"/>
        <v>4142.857142857031</v>
      </c>
      <c r="M32" s="13">
        <f t="shared" si="7"/>
        <v>5571.4285714284215</v>
      </c>
      <c r="N32" s="10">
        <f t="shared" si="8"/>
        <v>6999.999999999812</v>
      </c>
      <c r="O32" s="8">
        <f t="shared" si="9"/>
        <v>-592571.4285714289</v>
      </c>
      <c r="P32" s="8">
        <f t="shared" si="10"/>
        <v>-591000.0000000008</v>
      </c>
      <c r="Q32" s="8">
        <f t="shared" si="11"/>
        <v>-589428.5714285716</v>
      </c>
      <c r="R32" s="8">
        <f t="shared" si="12"/>
        <v>-600714.2857142861</v>
      </c>
      <c r="S32" s="8">
        <f t="shared" si="13"/>
        <v>-599142.8571428582</v>
      </c>
      <c r="T32" s="8">
        <f t="shared" si="14"/>
        <v>-597428.5714285711</v>
      </c>
      <c r="U32" s="14">
        <v>0.5</v>
      </c>
      <c r="V32" s="14">
        <f t="shared" si="15"/>
        <v>22.0</v>
      </c>
      <c r="W32" s="8">
        <f t="shared" si="16"/>
        <v>-1.3215714285714295E7</v>
      </c>
      <c r="X32" s="8">
        <f t="shared" si="17"/>
        <v>-1.318114285714288E7</v>
      </c>
      <c r="Y32" s="8">
        <f t="shared" si="18"/>
        <v>-1.3143428571428565E7</v>
      </c>
      <c r="Z32" s="15"/>
      <c r="AA32" s="15"/>
      <c r="AB32" s="15"/>
    </row>
    <row r="33" spans="8:8" ht="21.0">
      <c r="D33" s="8">
        <v>76642.8571428572</v>
      </c>
      <c r="E33" s="8">
        <v>71.4285714285686</v>
      </c>
      <c r="F33" s="9">
        <f t="shared" si="0"/>
        <v>4602857.142857146</v>
      </c>
      <c r="G33" s="10">
        <f t="shared" si="1"/>
        <v>1992714.2857142873</v>
      </c>
      <c r="H33" s="11">
        <f t="shared" si="2"/>
        <v>2605857.142857145</v>
      </c>
      <c r="I33" s="12">
        <f t="shared" si="3"/>
        <v>4071.4285714284106</v>
      </c>
      <c r="J33" s="12">
        <f t="shared" si="4"/>
        <v>3999.9999999998417</v>
      </c>
      <c r="K33" s="12">
        <f t="shared" si="5"/>
        <v>3928.571428571273</v>
      </c>
      <c r="L33" s="13">
        <f t="shared" si="6"/>
        <v>2071.4285714284915</v>
      </c>
      <c r="M33" s="13">
        <f t="shared" si="7"/>
        <v>2785.7142857141716</v>
      </c>
      <c r="N33" s="10">
        <f t="shared" si="8"/>
        <v>3499.9999999998618</v>
      </c>
      <c r="O33" s="8">
        <f t="shared" si="9"/>
        <v>-615142.8571428574</v>
      </c>
      <c r="P33" s="8">
        <f t="shared" si="10"/>
        <v>-614357.1428571439</v>
      </c>
      <c r="Q33" s="8">
        <f t="shared" si="11"/>
        <v>-613571.4285714292</v>
      </c>
      <c r="R33" s="8">
        <f t="shared" si="12"/>
        <v>-619214.2857142856</v>
      </c>
      <c r="S33" s="8">
        <f t="shared" si="13"/>
        <v>-618428.5714285725</v>
      </c>
      <c r="T33" s="8">
        <f t="shared" si="14"/>
        <v>-617571.4285714296</v>
      </c>
      <c r="U33" s="14">
        <v>0.5</v>
      </c>
      <c r="V33" s="14">
        <f t="shared" si="15"/>
        <v>22.0</v>
      </c>
      <c r="W33" s="8">
        <f t="shared" si="16"/>
        <v>-1.3622714285714282E7</v>
      </c>
      <c r="X33" s="8">
        <f t="shared" si="17"/>
        <v>-1.3605428571428595E7</v>
      </c>
      <c r="Y33" s="8">
        <f t="shared" si="18"/>
        <v>-1.3586571428571451E7</v>
      </c>
      <c r="Z33" s="15"/>
      <c r="AA33" s="15"/>
      <c r="AB33" s="15"/>
    </row>
    <row r="34" spans="8:8" ht="21.0">
      <c r="D34" s="8">
        <v>79714.2857142857</v>
      </c>
      <c r="E34" s="8">
        <v>-1.36424205265939E-12</v>
      </c>
      <c r="F34" s="9">
        <f t="shared" si="0"/>
        <v>4782857.142857142</v>
      </c>
      <c r="G34" s="10">
        <f t="shared" si="1"/>
        <v>2072571.4285714282</v>
      </c>
      <c r="H34" s="11">
        <f t="shared" si="2"/>
        <v>2710285.7142857136</v>
      </c>
      <c r="I34" s="12">
        <f t="shared" si="3"/>
        <v>-7.776179700158522E-11</v>
      </c>
      <c r="J34" s="12">
        <f t="shared" si="4"/>
        <v>-7.639755494892584E-11</v>
      </c>
      <c r="K34" s="12">
        <f t="shared" si="5"/>
        <v>-7.503331289626645E-11</v>
      </c>
      <c r="L34" s="13">
        <f t="shared" si="6"/>
        <v>-3.956301952712231E-11</v>
      </c>
      <c r="M34" s="13">
        <f t="shared" si="7"/>
        <v>-5.3205440053716205E-11</v>
      </c>
      <c r="N34" s="10">
        <f t="shared" si="8"/>
        <v>-6.684786058031011E-11</v>
      </c>
      <c r="O34" s="8">
        <f t="shared" si="9"/>
        <v>-637714.2857142849</v>
      </c>
      <c r="P34" s="8">
        <f t="shared" si="10"/>
        <v>-637714.2857142849</v>
      </c>
      <c r="Q34" s="8">
        <f t="shared" si="11"/>
        <v>-637714.2857142849</v>
      </c>
      <c r="R34" s="8">
        <f t="shared" si="12"/>
        <v>-637714.285714285</v>
      </c>
      <c r="S34" s="8">
        <f t="shared" si="13"/>
        <v>-637714.285714285</v>
      </c>
      <c r="T34" s="8">
        <f t="shared" si="14"/>
        <v>-637714.285714285</v>
      </c>
      <c r="U34" s="14">
        <v>0.5</v>
      </c>
      <c r="V34" s="14">
        <f t="shared" si="15"/>
        <v>22.0</v>
      </c>
      <c r="W34" s="8">
        <f t="shared" si="16"/>
        <v>-1.4029714285714269E7</v>
      </c>
      <c r="X34" s="8">
        <f t="shared" si="17"/>
        <v>-1.4029714285714269E7</v>
      </c>
      <c r="Y34" s="8">
        <f t="shared" si="18"/>
        <v>-1.4029714285714269E7</v>
      </c>
      <c r="Z34" s="15"/>
      <c r="AA34" s="15"/>
      <c r="AB34" s="15"/>
    </row>
    <row r="35" spans="8:8" ht="21.0">
      <c r="D35" s="8">
        <v>82785.7142857143</v>
      </c>
      <c r="E35" s="8">
        <v>-71.4285714285713</v>
      </c>
      <c r="F35" s="9">
        <f t="shared" si="0"/>
        <v>4962857.142857145</v>
      </c>
      <c r="G35" s="10">
        <f t="shared" si="1"/>
        <v>2152428.571428572</v>
      </c>
      <c r="H35" s="11">
        <f t="shared" si="2"/>
        <v>2814714.2857142864</v>
      </c>
      <c r="I35" s="12">
        <f t="shared" si="3"/>
        <v>-4071.4285714285643</v>
      </c>
      <c r="J35" s="12">
        <f t="shared" si="4"/>
        <v>-3999.9999999999927</v>
      </c>
      <c r="K35" s="12">
        <f t="shared" si="5"/>
        <v>-3928.5714285714216</v>
      </c>
      <c r="L35" s="13">
        <f t="shared" si="6"/>
        <v>-2071.428571428569</v>
      </c>
      <c r="M35" s="13">
        <f t="shared" si="7"/>
        <v>-2785.714285714279</v>
      </c>
      <c r="N35" s="10">
        <f t="shared" si="8"/>
        <v>-3499.999999999999</v>
      </c>
      <c r="O35" s="8">
        <f t="shared" si="9"/>
        <v>-660285.7142857144</v>
      </c>
      <c r="P35" s="8">
        <f t="shared" si="10"/>
        <v>-661071.428571429</v>
      </c>
      <c r="Q35" s="8">
        <f t="shared" si="11"/>
        <v>-661857.1428571437</v>
      </c>
      <c r="R35" s="8">
        <f t="shared" si="12"/>
        <v>-656214.2857142854</v>
      </c>
      <c r="S35" s="8">
        <f t="shared" si="13"/>
        <v>-657000.0000000005</v>
      </c>
      <c r="T35" s="8">
        <f t="shared" si="14"/>
        <v>-657857.1428571434</v>
      </c>
      <c r="U35" s="14">
        <v>0.5</v>
      </c>
      <c r="V35" s="14">
        <f t="shared" si="15"/>
        <v>22.0</v>
      </c>
      <c r="W35" s="8">
        <f t="shared" si="16"/>
        <v>-1.443671428571428E7</v>
      </c>
      <c r="X35" s="8">
        <f t="shared" si="17"/>
        <v>-1.4454000000000011E7</v>
      </c>
      <c r="Y35" s="8">
        <f t="shared" si="18"/>
        <v>-1.4472857142857155E7</v>
      </c>
      <c r="Z35" s="15"/>
      <c r="AA35" s="15"/>
      <c r="AB35" s="15"/>
    </row>
    <row r="36" spans="8:8" ht="21.0">
      <c r="D36" s="8">
        <v>85857.1428571429</v>
      </c>
      <c r="E36" s="8">
        <v>-142.857142857142</v>
      </c>
      <c r="F36" s="9">
        <f t="shared" si="0"/>
        <v>5142857.1428571455</v>
      </c>
      <c r="G36" s="10">
        <f t="shared" si="1"/>
        <v>2232285.7142857155</v>
      </c>
      <c r="H36" s="11">
        <f t="shared" si="2"/>
        <v>2919142.8571428587</v>
      </c>
      <c r="I36" s="12">
        <f t="shared" si="3"/>
        <v>-8142.857142857095</v>
      </c>
      <c r="J36" s="12">
        <f t="shared" si="4"/>
        <v>-7999.999999999953</v>
      </c>
      <c r="K36" s="12">
        <f t="shared" si="5"/>
        <v>-7857.1428571428105</v>
      </c>
      <c r="L36" s="13">
        <f t="shared" si="6"/>
        <v>-4142.857142857118</v>
      </c>
      <c r="M36" s="13">
        <f t="shared" si="7"/>
        <v>-5571.428571428538</v>
      </c>
      <c r="N36" s="10">
        <f t="shared" si="8"/>
        <v>-6999.999999999958</v>
      </c>
      <c r="O36" s="8">
        <f t="shared" si="9"/>
        <v>-682857.142857144</v>
      </c>
      <c r="P36" s="8">
        <f t="shared" si="10"/>
        <v>-684428.571428572</v>
      </c>
      <c r="Q36" s="8">
        <f t="shared" si="11"/>
        <v>-686000.0000000001</v>
      </c>
      <c r="R36" s="8">
        <f t="shared" si="12"/>
        <v>-674714.2857142868</v>
      </c>
      <c r="S36" s="8">
        <f t="shared" si="13"/>
        <v>-676285.7142857148</v>
      </c>
      <c r="T36" s="8">
        <f t="shared" si="14"/>
        <v>-677999.9999999999</v>
      </c>
      <c r="U36" s="14">
        <v>0.5</v>
      </c>
      <c r="V36" s="14">
        <f t="shared" si="15"/>
        <v>22.0</v>
      </c>
      <c r="W36" s="8">
        <f t="shared" si="16"/>
        <v>-1.484371428571431E7</v>
      </c>
      <c r="X36" s="8">
        <f t="shared" si="17"/>
        <v>-1.4878285714285726E7</v>
      </c>
      <c r="Y36" s="8">
        <f t="shared" si="18"/>
        <v>-1.4915999999999998E7</v>
      </c>
      <c r="Z36" s="15"/>
      <c r="AA36" s="15"/>
      <c r="AB36" s="15"/>
    </row>
    <row r="37" spans="8:8" ht="21.0">
      <c r="D37" s="8">
        <v>88928.5714285714</v>
      </c>
      <c r="E37" s="8">
        <v>-214.285714285711</v>
      </c>
      <c r="F37" s="9">
        <f t="shared" si="0"/>
        <v>5322857.142857142</v>
      </c>
      <c r="G37" s="10">
        <f t="shared" si="1"/>
        <v>2312142.8571428563</v>
      </c>
      <c r="H37" s="11">
        <f t="shared" si="2"/>
        <v>3023571.4285714277</v>
      </c>
      <c r="I37" s="12">
        <f t="shared" si="3"/>
        <v>-12214.285714285528</v>
      </c>
      <c r="J37" s="12">
        <f t="shared" si="4"/>
        <v>-11999.999999999816</v>
      </c>
      <c r="K37" s="12">
        <f t="shared" si="5"/>
        <v>-11785.714285714106</v>
      </c>
      <c r="L37" s="13">
        <f t="shared" si="6"/>
        <v>-6214.285714285619</v>
      </c>
      <c r="M37" s="13">
        <f t="shared" si="7"/>
        <v>-8357.14285714273</v>
      </c>
      <c r="N37" s="10">
        <f t="shared" si="8"/>
        <v>-10499.999999999889</v>
      </c>
      <c r="O37" s="8">
        <f t="shared" si="9"/>
        <v>-705428.5714285716</v>
      </c>
      <c r="P37" s="8">
        <f t="shared" si="10"/>
        <v>-707785.7142857142</v>
      </c>
      <c r="Q37" s="8">
        <f t="shared" si="11"/>
        <v>-710142.8571428569</v>
      </c>
      <c r="R37" s="8">
        <f t="shared" si="12"/>
        <v>-693214.2857142863</v>
      </c>
      <c r="S37" s="8">
        <f t="shared" si="13"/>
        <v>-695571.4285714283</v>
      </c>
      <c r="T37" s="8">
        <f t="shared" si="14"/>
        <v>-698142.8571428573</v>
      </c>
      <c r="U37" s="14">
        <v>0.5</v>
      </c>
      <c r="V37" s="14">
        <f t="shared" si="15"/>
        <v>22.0</v>
      </c>
      <c r="W37" s="8">
        <f t="shared" si="16"/>
        <v>-1.5250714285714298E7</v>
      </c>
      <c r="X37" s="8">
        <f t="shared" si="17"/>
        <v>-1.5302571428571422E7</v>
      </c>
      <c r="Y37" s="8">
        <f t="shared" si="18"/>
        <v>-1.535914285714286E7</v>
      </c>
      <c r="Z37" s="15"/>
      <c r="AA37" s="15"/>
      <c r="AB37" s="15"/>
    </row>
    <row r="38" spans="8:8" ht="21.0">
      <c r="D38" s="8">
        <v>92000.0</v>
      </c>
      <c r="E38" s="8">
        <v>-285.714285714281</v>
      </c>
      <c r="F38" s="9">
        <f t="shared" si="0"/>
        <v>5502857.142857144</v>
      </c>
      <c r="G38" s="10">
        <f t="shared" si="1"/>
        <v>2392000.0</v>
      </c>
      <c r="H38" s="11">
        <f t="shared" si="2"/>
        <v>3128000.0</v>
      </c>
      <c r="I38" s="12">
        <f t="shared" si="3"/>
        <v>-16285.714285714017</v>
      </c>
      <c r="J38" s="12">
        <f t="shared" si="4"/>
        <v>-15999.999999999736</v>
      </c>
      <c r="K38" s="12">
        <f t="shared" si="5"/>
        <v>-15714.285714285455</v>
      </c>
      <c r="L38" s="13">
        <f t="shared" si="6"/>
        <v>-8285.71428571415</v>
      </c>
      <c r="M38" s="13">
        <f t="shared" si="7"/>
        <v>-11142.85714285692</v>
      </c>
      <c r="N38" s="10">
        <f t="shared" si="8"/>
        <v>-13999.99999999982</v>
      </c>
      <c r="O38" s="8">
        <f t="shared" si="9"/>
        <v>-728000.0</v>
      </c>
      <c r="P38" s="8">
        <f t="shared" si="10"/>
        <v>-731142.8571428574</v>
      </c>
      <c r="Q38" s="8">
        <f t="shared" si="11"/>
        <v>-734285.7142857146</v>
      </c>
      <c r="R38" s="8">
        <f t="shared" si="12"/>
        <v>-711714.2857142857</v>
      </c>
      <c r="S38" s="8">
        <f t="shared" si="13"/>
        <v>-714857.1428571437</v>
      </c>
      <c r="T38" s="8">
        <f t="shared" si="14"/>
        <v>-718285.7142857147</v>
      </c>
      <c r="U38" s="14">
        <v>0.5</v>
      </c>
      <c r="V38" s="14">
        <f t="shared" si="15"/>
        <v>22.0</v>
      </c>
      <c r="W38" s="8">
        <f t="shared" si="16"/>
        <v>-1.5657714285714285E7</v>
      </c>
      <c r="X38" s="8">
        <f t="shared" si="17"/>
        <v>-1.572685714285716E7</v>
      </c>
      <c r="Y38" s="8">
        <f t="shared" si="18"/>
        <v>-1.5802285714285722E7</v>
      </c>
      <c r="Z38" s="15"/>
      <c r="AA38" s="15"/>
      <c r="AB38" s="15"/>
    </row>
    <row r="39" spans="8:8" ht="21.0">
      <c r="D39" s="8">
        <v>95071.4285714286</v>
      </c>
      <c r="E39" s="8">
        <v>-357.142857142861</v>
      </c>
      <c r="F39" s="9">
        <f t="shared" si="0"/>
        <v>5682857.142857145</v>
      </c>
      <c r="G39" s="10">
        <f t="shared" si="1"/>
        <v>2471857.1428571437</v>
      </c>
      <c r="H39" s="11">
        <f t="shared" si="2"/>
        <v>3232428.5714285723</v>
      </c>
      <c r="I39" s="12">
        <f t="shared" si="3"/>
        <v>-20357.142857143077</v>
      </c>
      <c r="J39" s="12">
        <f t="shared" si="4"/>
        <v>-20000.000000000215</v>
      </c>
      <c r="K39" s="12">
        <f t="shared" si="5"/>
        <v>-19642.857142857352</v>
      </c>
      <c r="L39" s="13">
        <f t="shared" si="6"/>
        <v>-10357.142857142939</v>
      </c>
      <c r="M39" s="13">
        <f t="shared" si="7"/>
        <v>-13928.57142857154</v>
      </c>
      <c r="N39" s="10">
        <f t="shared" si="8"/>
        <v>-17500.00000000014</v>
      </c>
      <c r="O39" s="8">
        <f t="shared" si="9"/>
        <v>-750571.4285714279</v>
      </c>
      <c r="P39" s="8">
        <f t="shared" si="10"/>
        <v>-754499.9999999998</v>
      </c>
      <c r="Q39" s="8">
        <f t="shared" si="11"/>
        <v>-758428.5714285716</v>
      </c>
      <c r="R39" s="8">
        <f t="shared" si="12"/>
        <v>-730214.2857142852</v>
      </c>
      <c r="S39" s="8">
        <f t="shared" si="13"/>
        <v>-734142.8571428572</v>
      </c>
      <c r="T39" s="8">
        <f t="shared" si="14"/>
        <v>-738428.5714285711</v>
      </c>
      <c r="U39" s="14">
        <v>0.5</v>
      </c>
      <c r="V39" s="14">
        <f t="shared" si="15"/>
        <v>22.0</v>
      </c>
      <c r="W39" s="8">
        <f t="shared" si="16"/>
        <v>-1.6064714285714274E7</v>
      </c>
      <c r="X39" s="8">
        <f t="shared" si="17"/>
        <v>-1.6151142857142858E7</v>
      </c>
      <c r="Y39" s="8">
        <f t="shared" si="18"/>
        <v>-1.6245428571428565E7</v>
      </c>
      <c r="Z39" s="15"/>
      <c r="AA39" s="15"/>
      <c r="AB39" s="15"/>
    </row>
    <row r="40" spans="8:8" ht="21.0">
      <c r="D40" s="8">
        <v>98142.8571428573</v>
      </c>
      <c r="E40" s="8">
        <v>-428.571428571431</v>
      </c>
      <c r="F40" s="9">
        <f t="shared" si="0"/>
        <v>5862857.142857152</v>
      </c>
      <c r="G40" s="10">
        <f t="shared" si="1"/>
        <v>2551714.28571429</v>
      </c>
      <c r="H40" s="11">
        <f t="shared" si="2"/>
        <v>3336857.1428571483</v>
      </c>
      <c r="I40" s="12">
        <f t="shared" si="3"/>
        <v>-24428.571428571566</v>
      </c>
      <c r="J40" s="12">
        <f t="shared" si="4"/>
        <v>-24000.000000000135</v>
      </c>
      <c r="K40" s="12">
        <f t="shared" si="5"/>
        <v>-23571.428571428703</v>
      </c>
      <c r="L40" s="13">
        <f t="shared" si="6"/>
        <v>-12428.57142857147</v>
      </c>
      <c r="M40" s="13">
        <f t="shared" si="7"/>
        <v>-16714.28571428577</v>
      </c>
      <c r="N40" s="10">
        <f t="shared" si="8"/>
        <v>-21000.000000000167</v>
      </c>
      <c r="O40" s="8">
        <f t="shared" si="9"/>
        <v>-773142.8571428584</v>
      </c>
      <c r="P40" s="8">
        <f t="shared" si="10"/>
        <v>-777857.1428571439</v>
      </c>
      <c r="Q40" s="8">
        <f t="shared" si="11"/>
        <v>-782571.4285714292</v>
      </c>
      <c r="R40" s="8">
        <f t="shared" si="12"/>
        <v>-748714.2857142865</v>
      </c>
      <c r="S40" s="8">
        <f t="shared" si="13"/>
        <v>-753428.5714285725</v>
      </c>
      <c r="T40" s="8">
        <f t="shared" si="14"/>
        <v>-758571.4285714296</v>
      </c>
      <c r="U40" s="14">
        <v>0.5</v>
      </c>
      <c r="V40" s="14">
        <f t="shared" si="15"/>
        <v>22.0</v>
      </c>
      <c r="W40" s="8">
        <f t="shared" si="16"/>
        <v>-1.6471714285714302E7</v>
      </c>
      <c r="X40" s="8">
        <f t="shared" si="17"/>
        <v>-1.6575428571428595E7</v>
      </c>
      <c r="Y40" s="8">
        <f t="shared" si="18"/>
        <v>-1.6688571428571451E7</v>
      </c>
      <c r="Z40" s="15"/>
      <c r="AA40" s="15"/>
      <c r="AB40" s="15"/>
    </row>
    <row r="41" spans="8:8" ht="21.0">
      <c r="D41" s="8">
        <v>101214.285714285</v>
      </c>
      <c r="E41" s="8">
        <v>-500.000000000001</v>
      </c>
      <c r="F41" s="9">
        <f t="shared" si="0"/>
        <v>6042857.1428571</v>
      </c>
      <c r="G41" s="10">
        <f t="shared" si="1"/>
        <v>2631571.42857141</v>
      </c>
      <c r="H41" s="11">
        <f t="shared" si="2"/>
        <v>3441285.71428569</v>
      </c>
      <c r="I41" s="12">
        <f t="shared" si="3"/>
        <v>-28500.00000000006</v>
      </c>
      <c r="J41" s="12">
        <f t="shared" si="4"/>
        <v>-28000.00000000006</v>
      </c>
      <c r="K41" s="12">
        <f t="shared" si="5"/>
        <v>-27500.000000000055</v>
      </c>
      <c r="L41" s="13">
        <f t="shared" si="6"/>
        <v>-14499.999999999998</v>
      </c>
      <c r="M41" s="13">
        <f t="shared" si="7"/>
        <v>-19500.0</v>
      </c>
      <c r="N41" s="10">
        <f t="shared" si="8"/>
        <v>-24500.0000000001</v>
      </c>
      <c r="O41" s="8">
        <f t="shared" si="9"/>
        <v>-795714.2857142799</v>
      </c>
      <c r="P41" s="8">
        <f t="shared" si="10"/>
        <v>-801214.2857142799</v>
      </c>
      <c r="Q41" s="8">
        <f t="shared" si="11"/>
        <v>-806714.2857142799</v>
      </c>
      <c r="R41" s="8">
        <f t="shared" si="12"/>
        <v>-767214.28571428</v>
      </c>
      <c r="S41" s="8">
        <f t="shared" si="13"/>
        <v>-772714.28571428</v>
      </c>
      <c r="T41" s="8">
        <f t="shared" si="14"/>
        <v>-778714.28571428</v>
      </c>
      <c r="U41" s="14">
        <v>0.5</v>
      </c>
      <c r="V41" s="14">
        <f t="shared" si="15"/>
        <v>22.0</v>
      </c>
      <c r="W41" s="8">
        <f t="shared" si="16"/>
        <v>-1.687871428571416E7</v>
      </c>
      <c r="X41" s="8">
        <f t="shared" si="17"/>
        <v>-1.699971428571416E7</v>
      </c>
      <c r="Y41" s="8">
        <f t="shared" si="18"/>
        <v>-1.713171428571416E7</v>
      </c>
      <c r="Z41" s="15"/>
      <c r="AA41" s="15"/>
      <c r="AB41" s="15"/>
    </row>
    <row r="44" spans="8:8">
      <c r="J44" t="s">
        <v>32</v>
      </c>
    </row>
    <row r="45" spans="8:8">
      <c r="D45" s="17">
        <v>2000.0</v>
      </c>
      <c r="E45" s="18">
        <v>1.1</v>
      </c>
      <c r="F45" s="17">
        <f>D45*E45</f>
        <v>2200.0</v>
      </c>
      <c r="G45" s="17">
        <f>F45-D45</f>
        <v>200.0</v>
      </c>
      <c r="H45" s="17">
        <v>60.0</v>
      </c>
      <c r="I45" s="17">
        <f>G45*H45</f>
        <v>12000.0</v>
      </c>
      <c r="J45" s="17">
        <f>5*D45</f>
        <v>10000.0</v>
      </c>
      <c r="K45" s="19"/>
      <c r="L45" s="19"/>
      <c r="M45" s="20">
        <v>45283.0</v>
      </c>
      <c r="N45" s="21">
        <v>0.6525231481481482</v>
      </c>
      <c r="O45">
        <v>148.1</v>
      </c>
    </row>
    <row r="46" spans="8:8">
      <c r="D46" s="17">
        <v>4000.0</v>
      </c>
      <c r="E46" s="18">
        <v>1.1</v>
      </c>
      <c r="F46" s="17">
        <f t="shared" si="19" ref="F46:F62">D46*E46</f>
        <v>4400.0</v>
      </c>
      <c r="G46" s="17">
        <f t="shared" si="20" ref="G46:G62">F46-D46</f>
        <v>400.0</v>
      </c>
      <c r="H46" s="17">
        <v>60.0</v>
      </c>
      <c r="I46" s="17">
        <f t="shared" si="21" ref="I46:I62">G46*H46</f>
        <v>24000.0</v>
      </c>
      <c r="J46" s="17">
        <f t="shared" si="22" ref="J46:J109">5*D46</f>
        <v>20000.0</v>
      </c>
      <c r="K46" s="19"/>
      <c r="L46" s="19"/>
      <c r="M46" s="22"/>
      <c r="N46" s="21">
        <v>0.682650462962963</v>
      </c>
      <c r="O46">
        <v>114.87</v>
      </c>
    </row>
    <row r="47" spans="8:8">
      <c r="D47" s="17">
        <v>6000.0</v>
      </c>
      <c r="E47" s="18">
        <v>1.1</v>
      </c>
      <c r="F47" s="17">
        <f t="shared" si="19"/>
        <v>6600.000000000001</v>
      </c>
      <c r="G47" s="17">
        <f t="shared" si="20"/>
        <v>600.0</v>
      </c>
      <c r="H47" s="17">
        <v>60.0</v>
      </c>
      <c r="I47" s="17">
        <f t="shared" si="21"/>
        <v>36000.0</v>
      </c>
      <c r="J47" s="17">
        <f t="shared" si="22"/>
        <v>30000.0</v>
      </c>
      <c r="K47" s="19"/>
      <c r="L47" s="19"/>
    </row>
    <row r="48" spans="8:8">
      <c r="D48" s="17">
        <v>8000.0</v>
      </c>
      <c r="E48" s="18">
        <v>1.1</v>
      </c>
      <c r="F48" s="17">
        <f t="shared" si="19"/>
        <v>8800.0</v>
      </c>
      <c r="G48" s="17">
        <f t="shared" si="20"/>
        <v>800.0</v>
      </c>
      <c r="H48" s="17">
        <v>60.0</v>
      </c>
      <c r="I48" s="17">
        <f t="shared" si="21"/>
        <v>48000.0</v>
      </c>
      <c r="J48" s="17">
        <f t="shared" si="22"/>
        <v>40000.0</v>
      </c>
      <c r="K48" s="19"/>
      <c r="L48" s="19"/>
    </row>
    <row r="49" spans="8:8">
      <c r="D49" s="17">
        <v>10000.0</v>
      </c>
      <c r="E49" s="18">
        <v>1.1</v>
      </c>
      <c r="F49" s="17">
        <f t="shared" si="19"/>
        <v>11000.0</v>
      </c>
      <c r="G49" s="17">
        <f t="shared" si="20"/>
        <v>1000.0</v>
      </c>
      <c r="H49" s="17">
        <v>60.0</v>
      </c>
      <c r="I49" s="17">
        <f t="shared" si="21"/>
        <v>60000.0</v>
      </c>
      <c r="J49" s="17">
        <f t="shared" si="22"/>
        <v>50000.0</v>
      </c>
      <c r="K49" s="19"/>
      <c r="L49" s="19"/>
    </row>
    <row r="50" spans="8:8">
      <c r="D50" s="17">
        <v>12000.0</v>
      </c>
      <c r="E50" s="18">
        <v>1.1</v>
      </c>
      <c r="F50" s="17">
        <f t="shared" si="19"/>
        <v>13200.000000000002</v>
      </c>
      <c r="G50" s="17">
        <f t="shared" si="20"/>
        <v>1200.0</v>
      </c>
      <c r="H50" s="17">
        <v>60.0</v>
      </c>
      <c r="I50" s="17">
        <f t="shared" si="21"/>
        <v>72000.0</v>
      </c>
      <c r="J50" s="17">
        <f t="shared" si="22"/>
        <v>60000.0</v>
      </c>
      <c r="K50" s="19"/>
      <c r="L50" s="19"/>
    </row>
    <row r="51" spans="8:8">
      <c r="D51" s="17">
        <v>14000.0</v>
      </c>
      <c r="E51" s="18">
        <v>1.1</v>
      </c>
      <c r="F51" s="17">
        <f t="shared" si="19"/>
        <v>15400.000000000002</v>
      </c>
      <c r="G51" s="17">
        <f t="shared" si="20"/>
        <v>1400.0</v>
      </c>
      <c r="H51" s="17">
        <v>60.0</v>
      </c>
      <c r="I51" s="17">
        <f t="shared" si="21"/>
        <v>84000.0</v>
      </c>
      <c r="J51" s="17">
        <f t="shared" si="22"/>
        <v>70000.0</v>
      </c>
      <c r="K51" s="19"/>
      <c r="L51" s="19"/>
    </row>
    <row r="52" spans="8:8">
      <c r="D52" s="17">
        <v>16000.0</v>
      </c>
      <c r="E52" s="18">
        <v>1.1</v>
      </c>
      <c r="F52" s="17">
        <f t="shared" si="19"/>
        <v>17600.0</v>
      </c>
      <c r="G52" s="17">
        <f t="shared" si="20"/>
        <v>1600.0</v>
      </c>
      <c r="H52" s="17">
        <v>60.0</v>
      </c>
      <c r="I52" s="17">
        <f t="shared" si="21"/>
        <v>96000.0</v>
      </c>
      <c r="J52" s="17">
        <f t="shared" si="22"/>
        <v>80000.0</v>
      </c>
      <c r="K52" s="19"/>
      <c r="L52" s="19"/>
    </row>
    <row r="53" spans="8:8">
      <c r="D53" s="17">
        <v>18000.0</v>
      </c>
      <c r="E53" s="18">
        <v>1.1</v>
      </c>
      <c r="F53" s="17">
        <f t="shared" si="19"/>
        <v>19800.0</v>
      </c>
      <c r="G53" s="17">
        <f t="shared" si="20"/>
        <v>1800.0</v>
      </c>
      <c r="H53" s="17">
        <v>60.0</v>
      </c>
      <c r="I53" s="17">
        <f t="shared" si="21"/>
        <v>108000.0</v>
      </c>
      <c r="J53" s="17">
        <f t="shared" si="22"/>
        <v>90000.0</v>
      </c>
      <c r="K53" s="19"/>
      <c r="L53" s="19"/>
    </row>
    <row r="54" spans="8:8">
      <c r="D54" s="17">
        <v>20000.0</v>
      </c>
      <c r="E54" s="18">
        <v>1.1</v>
      </c>
      <c r="F54" s="17">
        <f t="shared" si="19"/>
        <v>22000.0</v>
      </c>
      <c r="G54" s="17">
        <f t="shared" si="20"/>
        <v>2000.0</v>
      </c>
      <c r="H54" s="17">
        <v>60.0</v>
      </c>
      <c r="I54" s="17">
        <f t="shared" si="21"/>
        <v>120000.0</v>
      </c>
      <c r="J54" s="17">
        <f t="shared" si="22"/>
        <v>100000.0</v>
      </c>
      <c r="K54" s="19"/>
      <c r="L54" s="19"/>
    </row>
    <row r="55" spans="8:8">
      <c r="D55" s="17">
        <v>22000.0</v>
      </c>
      <c r="E55" s="18">
        <v>1.1</v>
      </c>
      <c r="F55" s="17">
        <f t="shared" si="19"/>
        <v>24200.000000000004</v>
      </c>
      <c r="G55" s="17">
        <f t="shared" si="20"/>
        <v>2200.0</v>
      </c>
      <c r="H55" s="17">
        <v>60.0</v>
      </c>
      <c r="I55" s="17">
        <f t="shared" si="21"/>
        <v>132000.0</v>
      </c>
      <c r="J55" s="17">
        <f t="shared" si="22"/>
        <v>110000.0</v>
      </c>
      <c r="K55" s="19"/>
      <c r="L55" s="19"/>
    </row>
    <row r="56" spans="8:8">
      <c r="D56" s="17">
        <v>24000.0</v>
      </c>
      <c r="E56" s="18">
        <v>1.1</v>
      </c>
      <c r="F56" s="17">
        <f t="shared" si="19"/>
        <v>26400.000000000004</v>
      </c>
      <c r="G56" s="17">
        <f t="shared" si="20"/>
        <v>2400.0</v>
      </c>
      <c r="H56" s="17">
        <v>60.0</v>
      </c>
      <c r="I56" s="17">
        <f t="shared" si="21"/>
        <v>144000.0</v>
      </c>
      <c r="J56" s="17">
        <f t="shared" si="22"/>
        <v>120000.0</v>
      </c>
      <c r="K56" s="19"/>
      <c r="L56" s="19"/>
    </row>
    <row r="57" spans="8:8">
      <c r="D57" s="17">
        <v>26000.0</v>
      </c>
      <c r="E57" s="18">
        <v>1.1</v>
      </c>
      <c r="F57" s="17">
        <f t="shared" si="19"/>
        <v>28600.000000000004</v>
      </c>
      <c r="G57" s="17">
        <f t="shared" si="20"/>
        <v>2600.0</v>
      </c>
      <c r="H57" s="17">
        <v>60.0</v>
      </c>
      <c r="I57" s="17">
        <f t="shared" si="21"/>
        <v>156000.0</v>
      </c>
      <c r="J57" s="17">
        <f t="shared" si="22"/>
        <v>130000.0</v>
      </c>
      <c r="K57" s="19"/>
      <c r="L57" s="19"/>
    </row>
    <row r="58" spans="8:8">
      <c r="D58" s="17">
        <v>28000.0</v>
      </c>
      <c r="E58" s="18">
        <v>1.1</v>
      </c>
      <c r="F58" s="17">
        <f t="shared" si="19"/>
        <v>30800.000000000004</v>
      </c>
      <c r="G58" s="17">
        <f t="shared" si="20"/>
        <v>2800.0</v>
      </c>
      <c r="H58" s="17">
        <v>60.0</v>
      </c>
      <c r="I58" s="17">
        <f t="shared" si="21"/>
        <v>168000.0</v>
      </c>
      <c r="J58" s="17">
        <f t="shared" si="22"/>
        <v>140000.0</v>
      </c>
      <c r="K58" s="19"/>
      <c r="L58" s="19"/>
    </row>
    <row r="59" spans="8:8">
      <c r="D59" s="17">
        <v>30000.0</v>
      </c>
      <c r="E59" s="18">
        <v>1.1</v>
      </c>
      <c r="F59" s="17">
        <f t="shared" si="19"/>
        <v>33000.0</v>
      </c>
      <c r="G59" s="17">
        <f t="shared" si="20"/>
        <v>3000.0</v>
      </c>
      <c r="H59" s="17">
        <v>60.0</v>
      </c>
      <c r="I59" s="17">
        <f t="shared" si="21"/>
        <v>180000.0</v>
      </c>
      <c r="J59" s="17">
        <f t="shared" si="22"/>
        <v>150000.0</v>
      </c>
      <c r="K59" s="19"/>
      <c r="L59" s="19"/>
    </row>
    <row r="60" spans="8:8">
      <c r="D60" s="17">
        <v>32000.0</v>
      </c>
      <c r="E60" s="18">
        <v>1.1</v>
      </c>
      <c r="F60" s="17">
        <f t="shared" si="19"/>
        <v>35200.0</v>
      </c>
      <c r="G60" s="17">
        <f t="shared" si="20"/>
        <v>3200.0</v>
      </c>
      <c r="H60" s="17">
        <v>60.0</v>
      </c>
      <c r="I60" s="17">
        <f t="shared" si="21"/>
        <v>192000.0</v>
      </c>
      <c r="J60" s="17">
        <f t="shared" si="22"/>
        <v>160000.0</v>
      </c>
      <c r="K60" s="19"/>
      <c r="L60" s="19"/>
    </row>
    <row r="61" spans="8:8">
      <c r="D61" s="17">
        <v>34000.0</v>
      </c>
      <c r="E61" s="18">
        <v>1.1</v>
      </c>
      <c r="F61" s="17">
        <f t="shared" si="19"/>
        <v>37400.0</v>
      </c>
      <c r="G61" s="17">
        <f t="shared" si="20"/>
        <v>3400.0</v>
      </c>
      <c r="H61" s="17">
        <v>60.0</v>
      </c>
      <c r="I61" s="17">
        <f t="shared" si="21"/>
        <v>204000.0</v>
      </c>
      <c r="J61" s="17">
        <f t="shared" si="22"/>
        <v>170000.0</v>
      </c>
      <c r="K61" s="19"/>
      <c r="L61" s="19"/>
    </row>
    <row r="62" spans="8:8">
      <c r="D62" s="17">
        <v>36000.0</v>
      </c>
      <c r="E62" s="18">
        <v>1.1</v>
      </c>
      <c r="F62" s="23">
        <f t="shared" si="19"/>
        <v>39600.0</v>
      </c>
      <c r="G62" s="23">
        <f t="shared" si="20"/>
        <v>3600.0</v>
      </c>
      <c r="H62" s="17">
        <v>60.0</v>
      </c>
      <c r="I62" s="17">
        <f t="shared" si="21"/>
        <v>216000.0</v>
      </c>
      <c r="J62" s="17">
        <f t="shared" si="22"/>
        <v>180000.0</v>
      </c>
      <c r="K62" s="19"/>
      <c r="L62" s="19"/>
    </row>
    <row r="63" spans="8:8">
      <c r="D63" s="17">
        <v>38000.0</v>
      </c>
      <c r="E63" s="18">
        <v>1.1</v>
      </c>
      <c r="F63" s="23">
        <f t="shared" si="23" ref="F63:F69">D63*E63</f>
        <v>41800.0</v>
      </c>
      <c r="G63" s="23">
        <f t="shared" si="24" ref="G63:G69">F63-D63</f>
        <v>3800.0</v>
      </c>
      <c r="H63" s="17">
        <v>60.0</v>
      </c>
      <c r="I63" s="17">
        <f t="shared" si="25" ref="I63:I69">G63*H63</f>
        <v>228000.0</v>
      </c>
      <c r="J63" s="17">
        <f t="shared" si="22"/>
        <v>190000.0</v>
      </c>
    </row>
    <row r="64" spans="8:8">
      <c r="D64" s="17">
        <v>40000.0</v>
      </c>
      <c r="E64" s="18">
        <v>1.1</v>
      </c>
      <c r="F64" s="23">
        <f t="shared" si="23"/>
        <v>44000.0</v>
      </c>
      <c r="G64" s="23">
        <f t="shared" si="24"/>
        <v>4000.0</v>
      </c>
      <c r="H64" s="17">
        <v>60.0</v>
      </c>
      <c r="I64" s="17">
        <f t="shared" si="25"/>
        <v>240000.0</v>
      </c>
      <c r="J64" s="17">
        <f t="shared" si="22"/>
        <v>200000.0</v>
      </c>
    </row>
    <row r="65" spans="8:8">
      <c r="D65" s="17">
        <v>42000.0</v>
      </c>
      <c r="E65" s="18">
        <v>1.1</v>
      </c>
      <c r="F65" s="23">
        <f t="shared" si="23"/>
        <v>46200.00000000001</v>
      </c>
      <c r="G65" s="23">
        <f t="shared" si="24"/>
        <v>4200.0</v>
      </c>
      <c r="H65" s="17">
        <v>60.0</v>
      </c>
      <c r="I65" s="17">
        <f t="shared" si="25"/>
        <v>252000.0</v>
      </c>
      <c r="J65" s="17">
        <f t="shared" si="22"/>
        <v>210000.0</v>
      </c>
    </row>
    <row r="66" spans="8:8">
      <c r="D66" s="17">
        <v>44000.0</v>
      </c>
      <c r="E66" s="18">
        <v>1.1</v>
      </c>
      <c r="F66" s="23">
        <f t="shared" si="23"/>
        <v>48400.00000000001</v>
      </c>
      <c r="G66" s="23">
        <f t="shared" si="24"/>
        <v>4400.0</v>
      </c>
      <c r="H66" s="17">
        <v>60.0</v>
      </c>
      <c r="I66" s="17">
        <f t="shared" si="25"/>
        <v>264000.0</v>
      </c>
      <c r="J66" s="17">
        <f t="shared" si="22"/>
        <v>220000.0</v>
      </c>
    </row>
    <row r="67" spans="8:8">
      <c r="D67" s="17">
        <v>46000.0</v>
      </c>
      <c r="E67" s="18">
        <v>1.1</v>
      </c>
      <c r="F67" s="23">
        <f t="shared" si="23"/>
        <v>50600.00000000001</v>
      </c>
      <c r="G67" s="23">
        <f t="shared" si="24"/>
        <v>4600.0</v>
      </c>
      <c r="H67" s="17">
        <v>60.0</v>
      </c>
      <c r="I67" s="17">
        <f t="shared" si="25"/>
        <v>276000.0</v>
      </c>
      <c r="J67" s="17">
        <f t="shared" si="22"/>
        <v>230000.0</v>
      </c>
    </row>
    <row r="68" spans="8:8">
      <c r="D68" s="17">
        <v>48000.0</v>
      </c>
      <c r="E68" s="18">
        <v>1.1</v>
      </c>
      <c r="F68" s="23">
        <f t="shared" si="23"/>
        <v>52800.00000000001</v>
      </c>
      <c r="G68" s="23">
        <f t="shared" si="24"/>
        <v>4800.0</v>
      </c>
      <c r="H68" s="17">
        <v>60.0</v>
      </c>
      <c r="I68" s="17">
        <f t="shared" si="25"/>
        <v>288000.0</v>
      </c>
      <c r="J68" s="17">
        <f t="shared" si="22"/>
        <v>240000.0</v>
      </c>
    </row>
    <row r="69" spans="8:8">
      <c r="D69" s="17">
        <v>50000.0</v>
      </c>
      <c r="E69" s="18">
        <v>1.1</v>
      </c>
      <c r="F69" s="23">
        <f t="shared" si="23"/>
        <v>55000.00000000001</v>
      </c>
      <c r="G69" s="23">
        <f t="shared" si="24"/>
        <v>5000.0</v>
      </c>
      <c r="H69" s="17">
        <v>60.0</v>
      </c>
      <c r="I69" s="17">
        <f t="shared" si="25"/>
        <v>300000.0</v>
      </c>
      <c r="J69" s="17">
        <f t="shared" si="22"/>
        <v>250000.0</v>
      </c>
    </row>
    <row r="70" spans="8:8">
      <c r="D70" s="17">
        <v>52000.0</v>
      </c>
      <c r="E70" s="18">
        <v>1.1</v>
      </c>
      <c r="F70" s="23">
        <f t="shared" si="26" ref="F70:F133">D70*E70</f>
        <v>57200.00000000001</v>
      </c>
      <c r="G70" s="23">
        <f t="shared" si="27" ref="G70:G133">F70-D70</f>
        <v>5200.0</v>
      </c>
      <c r="H70" s="17">
        <v>60.0</v>
      </c>
      <c r="I70" s="17">
        <f t="shared" si="28" ref="I70:I133">G70*H70</f>
        <v>312000.0</v>
      </c>
      <c r="J70" s="17">
        <f t="shared" si="22"/>
        <v>260000.0</v>
      </c>
    </row>
    <row r="71" spans="8:8">
      <c r="D71" s="17">
        <v>54000.0</v>
      </c>
      <c r="E71" s="18">
        <v>1.1</v>
      </c>
      <c r="F71" s="23">
        <f t="shared" si="26"/>
        <v>59400.00000000001</v>
      </c>
      <c r="G71" s="23">
        <f t="shared" si="27"/>
        <v>5400.0</v>
      </c>
      <c r="H71" s="17">
        <v>60.0</v>
      </c>
      <c r="I71" s="17">
        <f t="shared" si="28"/>
        <v>324000.0</v>
      </c>
      <c r="J71" s="17">
        <f t="shared" si="22"/>
        <v>270000.0</v>
      </c>
    </row>
    <row r="72" spans="8:8">
      <c r="D72" s="17">
        <v>56000.0</v>
      </c>
      <c r="E72" s="18">
        <v>1.1</v>
      </c>
      <c r="F72" s="23">
        <f t="shared" si="26"/>
        <v>61600.00000000001</v>
      </c>
      <c r="G72" s="23">
        <f t="shared" si="27"/>
        <v>5600.0</v>
      </c>
      <c r="H72" s="17">
        <v>60.0</v>
      </c>
      <c r="I72" s="17">
        <f t="shared" si="28"/>
        <v>336000.0</v>
      </c>
      <c r="J72" s="17">
        <f t="shared" si="22"/>
        <v>280000.0</v>
      </c>
    </row>
    <row r="73" spans="8:8">
      <c r="D73" s="17">
        <v>58000.0</v>
      </c>
      <c r="E73" s="18">
        <v>1.1</v>
      </c>
      <c r="F73" s="23">
        <f t="shared" si="26"/>
        <v>63800.00000000001</v>
      </c>
      <c r="G73" s="23">
        <f t="shared" si="27"/>
        <v>5800.0</v>
      </c>
      <c r="H73" s="17">
        <v>60.0</v>
      </c>
      <c r="I73" s="17">
        <f t="shared" si="28"/>
        <v>348000.0</v>
      </c>
      <c r="J73" s="17">
        <f t="shared" si="22"/>
        <v>290000.0</v>
      </c>
    </row>
    <row r="74" spans="8:8">
      <c r="D74" s="17">
        <v>60000.0</v>
      </c>
      <c r="E74" s="18">
        <v>1.1</v>
      </c>
      <c r="F74" s="23">
        <f t="shared" si="26"/>
        <v>66000.0</v>
      </c>
      <c r="G74" s="23">
        <f t="shared" si="27"/>
        <v>6000.0</v>
      </c>
      <c r="H74" s="17">
        <v>60.0</v>
      </c>
      <c r="I74" s="17">
        <f t="shared" si="28"/>
        <v>360000.0</v>
      </c>
      <c r="J74" s="17">
        <f t="shared" si="22"/>
        <v>300000.0</v>
      </c>
    </row>
    <row r="75" spans="8:8">
      <c r="D75" s="17">
        <v>62000.0</v>
      </c>
      <c r="E75" s="18">
        <v>1.1</v>
      </c>
      <c r="F75" s="23">
        <f t="shared" si="26"/>
        <v>68200.0</v>
      </c>
      <c r="G75" s="23">
        <f t="shared" si="27"/>
        <v>6200.0</v>
      </c>
      <c r="H75" s="17">
        <v>60.0</v>
      </c>
      <c r="I75" s="17">
        <f t="shared" si="28"/>
        <v>372000.0</v>
      </c>
      <c r="J75" s="17">
        <f t="shared" si="22"/>
        <v>310000.0</v>
      </c>
    </row>
    <row r="76" spans="8:8">
      <c r="D76" s="17">
        <v>64000.0</v>
      </c>
      <c r="E76" s="18">
        <v>1.1</v>
      </c>
      <c r="F76" s="23">
        <f t="shared" si="26"/>
        <v>70400.0</v>
      </c>
      <c r="G76" s="23">
        <f t="shared" si="27"/>
        <v>6400.0</v>
      </c>
      <c r="H76" s="17">
        <v>60.0</v>
      </c>
      <c r="I76" s="17">
        <f t="shared" si="28"/>
        <v>384000.0</v>
      </c>
      <c r="J76" s="17">
        <f t="shared" si="22"/>
        <v>320000.0</v>
      </c>
    </row>
    <row r="77" spans="8:8">
      <c r="D77" s="17">
        <v>66000.0</v>
      </c>
      <c r="E77" s="18">
        <v>1.1</v>
      </c>
      <c r="F77" s="23">
        <f t="shared" si="26"/>
        <v>72600.0</v>
      </c>
      <c r="G77" s="23">
        <f t="shared" si="27"/>
        <v>6600.0</v>
      </c>
      <c r="H77" s="17">
        <v>60.0</v>
      </c>
      <c r="I77" s="17">
        <f t="shared" si="28"/>
        <v>396000.0</v>
      </c>
      <c r="J77" s="17">
        <f t="shared" si="22"/>
        <v>330000.0</v>
      </c>
    </row>
    <row r="78" spans="8:8">
      <c r="D78" s="17">
        <v>68000.0</v>
      </c>
      <c r="E78" s="18">
        <v>1.1</v>
      </c>
      <c r="F78" s="23">
        <f t="shared" si="26"/>
        <v>74800.0</v>
      </c>
      <c r="G78" s="23">
        <f t="shared" si="27"/>
        <v>6800.0</v>
      </c>
      <c r="H78" s="17">
        <v>60.0</v>
      </c>
      <c r="I78" s="17">
        <f t="shared" si="28"/>
        <v>408000.0</v>
      </c>
      <c r="J78" s="17">
        <f t="shared" si="22"/>
        <v>340000.0</v>
      </c>
    </row>
    <row r="79" spans="8:8">
      <c r="D79" s="17">
        <v>70000.0</v>
      </c>
      <c r="E79" s="18">
        <v>1.1</v>
      </c>
      <c r="F79" s="23">
        <f t="shared" si="26"/>
        <v>77000.0</v>
      </c>
      <c r="G79" s="23">
        <f t="shared" si="27"/>
        <v>7000.0</v>
      </c>
      <c r="H79" s="17">
        <v>60.0</v>
      </c>
      <c r="I79" s="17">
        <f t="shared" si="28"/>
        <v>420000.0</v>
      </c>
      <c r="J79" s="17">
        <f t="shared" si="22"/>
        <v>350000.0</v>
      </c>
    </row>
    <row r="80" spans="8:8">
      <c r="D80" s="17">
        <v>72000.0</v>
      </c>
      <c r="E80" s="18">
        <v>1.1</v>
      </c>
      <c r="F80" s="23">
        <f t="shared" si="26"/>
        <v>79200.0</v>
      </c>
      <c r="G80" s="23">
        <f t="shared" si="27"/>
        <v>7200.0</v>
      </c>
      <c r="H80" s="17">
        <v>60.0</v>
      </c>
      <c r="I80" s="17">
        <f t="shared" si="28"/>
        <v>432000.0</v>
      </c>
      <c r="J80" s="17">
        <f t="shared" si="22"/>
        <v>360000.0</v>
      </c>
    </row>
    <row r="81" spans="8:8">
      <c r="D81" s="17">
        <v>74000.0</v>
      </c>
      <c r="E81" s="18">
        <v>1.1</v>
      </c>
      <c r="F81" s="23">
        <f t="shared" si="26"/>
        <v>81400.0</v>
      </c>
      <c r="G81" s="23">
        <f t="shared" si="27"/>
        <v>7400.0</v>
      </c>
      <c r="H81" s="17">
        <v>60.0</v>
      </c>
      <c r="I81" s="17">
        <f t="shared" si="28"/>
        <v>444000.0</v>
      </c>
      <c r="J81" s="17">
        <f t="shared" si="22"/>
        <v>370000.0</v>
      </c>
    </row>
    <row r="82" spans="8:8">
      <c r="D82" s="17">
        <v>76000.0</v>
      </c>
      <c r="E82" s="18">
        <v>1.1</v>
      </c>
      <c r="F82" s="23">
        <f t="shared" si="26"/>
        <v>83600.0</v>
      </c>
      <c r="G82" s="23">
        <f t="shared" si="27"/>
        <v>7600.0</v>
      </c>
      <c r="H82" s="17">
        <v>60.0</v>
      </c>
      <c r="I82" s="17">
        <f t="shared" si="28"/>
        <v>456000.0</v>
      </c>
      <c r="J82" s="17">
        <f t="shared" si="22"/>
        <v>380000.0</v>
      </c>
    </row>
    <row r="83" spans="8:8">
      <c r="D83" s="17">
        <v>78000.0</v>
      </c>
      <c r="E83" s="18">
        <v>1.1</v>
      </c>
      <c r="F83" s="23">
        <f t="shared" si="26"/>
        <v>85800.0</v>
      </c>
      <c r="G83" s="23">
        <f t="shared" si="27"/>
        <v>7800.0</v>
      </c>
      <c r="H83" s="17">
        <v>60.0</v>
      </c>
      <c r="I83" s="17">
        <f t="shared" si="28"/>
        <v>468000.0</v>
      </c>
      <c r="J83" s="17">
        <f t="shared" si="22"/>
        <v>390000.0</v>
      </c>
    </row>
    <row r="84" spans="8:8">
      <c r="D84" s="17">
        <v>80000.0</v>
      </c>
      <c r="E84" s="18">
        <v>1.1</v>
      </c>
      <c r="F84" s="23">
        <f t="shared" si="26"/>
        <v>88000.0</v>
      </c>
      <c r="G84" s="23">
        <f t="shared" si="27"/>
        <v>8000.0</v>
      </c>
      <c r="H84" s="17">
        <v>60.0</v>
      </c>
      <c r="I84" s="17">
        <f t="shared" si="28"/>
        <v>480000.0</v>
      </c>
      <c r="J84" s="17">
        <f t="shared" si="22"/>
        <v>400000.0</v>
      </c>
    </row>
    <row r="85" spans="8:8">
      <c r="D85" s="17">
        <v>82000.0</v>
      </c>
      <c r="E85" s="18">
        <v>1.1</v>
      </c>
      <c r="F85" s="23">
        <f t="shared" si="26"/>
        <v>90200.00000000001</v>
      </c>
      <c r="G85" s="23">
        <f t="shared" si="27"/>
        <v>8200.0</v>
      </c>
      <c r="H85" s="17">
        <v>60.0</v>
      </c>
      <c r="I85" s="17">
        <f t="shared" si="28"/>
        <v>492000.0</v>
      </c>
      <c r="J85" s="17">
        <f t="shared" si="22"/>
        <v>410000.0</v>
      </c>
    </row>
    <row r="86" spans="8:8">
      <c r="D86" s="17">
        <v>84000.0</v>
      </c>
      <c r="E86" s="18">
        <v>1.1</v>
      </c>
      <c r="F86" s="23">
        <f t="shared" si="26"/>
        <v>92400.00000000001</v>
      </c>
      <c r="G86" s="23">
        <f t="shared" si="27"/>
        <v>8400.0</v>
      </c>
      <c r="H86" s="17">
        <v>60.0</v>
      </c>
      <c r="I86" s="17">
        <f t="shared" si="28"/>
        <v>504000.0</v>
      </c>
      <c r="J86" s="17">
        <f t="shared" si="22"/>
        <v>420000.0</v>
      </c>
    </row>
    <row r="87" spans="8:8">
      <c r="D87" s="17">
        <v>86000.0</v>
      </c>
      <c r="E87" s="18">
        <v>1.1</v>
      </c>
      <c r="F87" s="23">
        <f t="shared" si="26"/>
        <v>94600.00000000001</v>
      </c>
      <c r="G87" s="23">
        <f t="shared" si="27"/>
        <v>8600.0</v>
      </c>
      <c r="H87" s="17">
        <v>60.0</v>
      </c>
      <c r="I87" s="17">
        <f t="shared" si="28"/>
        <v>516000.0</v>
      </c>
      <c r="J87" s="17">
        <f t="shared" si="22"/>
        <v>430000.0</v>
      </c>
    </row>
    <row r="88" spans="8:8">
      <c r="D88" s="17">
        <v>88000.0</v>
      </c>
      <c r="E88" s="18">
        <v>1.1</v>
      </c>
      <c r="F88" s="23">
        <f t="shared" si="26"/>
        <v>96800.00000000001</v>
      </c>
      <c r="G88" s="23">
        <f t="shared" si="27"/>
        <v>8800.0</v>
      </c>
      <c r="H88" s="17">
        <v>60.0</v>
      </c>
      <c r="I88" s="17">
        <f t="shared" si="28"/>
        <v>528000.0</v>
      </c>
      <c r="J88" s="17">
        <f t="shared" si="22"/>
        <v>440000.0</v>
      </c>
    </row>
    <row r="89" spans="8:8">
      <c r="D89" s="17">
        <v>90000.0</v>
      </c>
      <c r="E89" s="18">
        <v>1.1</v>
      </c>
      <c r="F89" s="23">
        <f t="shared" si="26"/>
        <v>99000.00000000001</v>
      </c>
      <c r="G89" s="23">
        <f t="shared" si="27"/>
        <v>9000.0</v>
      </c>
      <c r="H89" s="17">
        <v>60.0</v>
      </c>
      <c r="I89" s="17">
        <f t="shared" si="28"/>
        <v>540000.0</v>
      </c>
      <c r="J89" s="17">
        <f t="shared" si="22"/>
        <v>450000.0</v>
      </c>
    </row>
    <row r="90" spans="8:8">
      <c r="D90" s="17">
        <v>92000.0</v>
      </c>
      <c r="E90" s="18">
        <v>1.1</v>
      </c>
      <c r="F90" s="23">
        <f t="shared" si="26"/>
        <v>101200.00000000001</v>
      </c>
      <c r="G90" s="23">
        <f t="shared" si="27"/>
        <v>9200.0</v>
      </c>
      <c r="H90" s="17">
        <v>60.0</v>
      </c>
      <c r="I90" s="17">
        <f t="shared" si="28"/>
        <v>552000.0</v>
      </c>
      <c r="J90" s="17">
        <f t="shared" si="22"/>
        <v>460000.0</v>
      </c>
    </row>
    <row r="91" spans="8:8">
      <c r="D91" s="17">
        <v>94000.0</v>
      </c>
      <c r="E91" s="18">
        <v>1.1</v>
      </c>
      <c r="F91" s="23">
        <f t="shared" si="26"/>
        <v>103400.00000000001</v>
      </c>
      <c r="G91" s="23">
        <f t="shared" si="27"/>
        <v>9400.0</v>
      </c>
      <c r="H91" s="17">
        <v>60.0</v>
      </c>
      <c r="I91" s="17">
        <f t="shared" si="28"/>
        <v>564000.0</v>
      </c>
      <c r="J91" s="17">
        <f t="shared" si="22"/>
        <v>470000.0</v>
      </c>
    </row>
    <row r="92" spans="8:8">
      <c r="D92" s="17">
        <v>96000.0</v>
      </c>
      <c r="E92" s="18">
        <v>1.1</v>
      </c>
      <c r="F92" s="23">
        <f t="shared" si="26"/>
        <v>105600.00000000001</v>
      </c>
      <c r="G92" s="23">
        <f t="shared" si="27"/>
        <v>9600.0</v>
      </c>
      <c r="H92" s="17">
        <v>60.0</v>
      </c>
      <c r="I92" s="17">
        <f t="shared" si="28"/>
        <v>576000.0</v>
      </c>
      <c r="J92" s="17">
        <f t="shared" si="22"/>
        <v>480000.0</v>
      </c>
    </row>
    <row r="93" spans="8:8">
      <c r="D93" s="17">
        <v>98000.0</v>
      </c>
      <c r="E93" s="18">
        <v>1.1</v>
      </c>
      <c r="F93" s="23">
        <f t="shared" si="26"/>
        <v>107800.00000000001</v>
      </c>
      <c r="G93" s="23">
        <f t="shared" si="27"/>
        <v>9800.0</v>
      </c>
      <c r="H93" s="17">
        <v>60.0</v>
      </c>
      <c r="I93" s="17">
        <f t="shared" si="28"/>
        <v>588000.0</v>
      </c>
      <c r="J93" s="17">
        <f t="shared" si="22"/>
        <v>490000.0</v>
      </c>
    </row>
    <row r="94" spans="8:8">
      <c r="D94" s="17">
        <v>100000.0</v>
      </c>
      <c r="E94" s="18">
        <v>1.1</v>
      </c>
      <c r="F94" s="23">
        <f t="shared" si="26"/>
        <v>110000.00000000001</v>
      </c>
      <c r="G94" s="23">
        <f t="shared" si="27"/>
        <v>10000.0</v>
      </c>
      <c r="H94" s="17">
        <v>60.0</v>
      </c>
      <c r="I94" s="17">
        <f t="shared" si="28"/>
        <v>600000.0</v>
      </c>
      <c r="J94" s="17">
        <f t="shared" si="22"/>
        <v>500000.0</v>
      </c>
    </row>
    <row r="95" spans="8:8">
      <c r="D95" s="17">
        <v>102000.0</v>
      </c>
      <c r="E95" s="18">
        <v>1.1</v>
      </c>
      <c r="F95" s="23">
        <f t="shared" si="26"/>
        <v>112200.00000000001</v>
      </c>
      <c r="G95" s="23">
        <f t="shared" si="27"/>
        <v>10200.0</v>
      </c>
      <c r="H95" s="17">
        <v>60.0</v>
      </c>
      <c r="I95" s="17">
        <f t="shared" si="28"/>
        <v>612000.0</v>
      </c>
      <c r="J95" s="17">
        <f t="shared" si="22"/>
        <v>510000.0</v>
      </c>
    </row>
    <row r="96" spans="8:8">
      <c r="D96" s="17">
        <v>104000.0</v>
      </c>
      <c r="E96" s="18">
        <v>1.1</v>
      </c>
      <c r="F96" s="23">
        <f t="shared" si="26"/>
        <v>114400.00000000001</v>
      </c>
      <c r="G96" s="23">
        <f t="shared" si="27"/>
        <v>10400.0</v>
      </c>
      <c r="H96" s="17">
        <v>60.0</v>
      </c>
      <c r="I96" s="17">
        <f t="shared" si="28"/>
        <v>624000.0</v>
      </c>
      <c r="J96" s="17">
        <f t="shared" si="22"/>
        <v>520000.0</v>
      </c>
    </row>
    <row r="97" spans="8:8">
      <c r="D97" s="17">
        <v>106000.0</v>
      </c>
      <c r="E97" s="18">
        <v>1.1</v>
      </c>
      <c r="F97" s="23">
        <f t="shared" si="26"/>
        <v>116600.00000000001</v>
      </c>
      <c r="G97" s="23">
        <f t="shared" si="27"/>
        <v>10600.0</v>
      </c>
      <c r="H97" s="17">
        <v>60.0</v>
      </c>
      <c r="I97" s="17">
        <f t="shared" si="28"/>
        <v>636000.0</v>
      </c>
      <c r="J97" s="17">
        <f t="shared" si="22"/>
        <v>530000.0</v>
      </c>
    </row>
    <row r="98" spans="8:8">
      <c r="D98" s="17">
        <v>108000.0</v>
      </c>
      <c r="E98" s="18">
        <v>1.1</v>
      </c>
      <c r="F98" s="23">
        <f t="shared" si="26"/>
        <v>118800.00000000001</v>
      </c>
      <c r="G98" s="23">
        <f t="shared" si="27"/>
        <v>10800.0</v>
      </c>
      <c r="H98" s="17">
        <v>60.0</v>
      </c>
      <c r="I98" s="17">
        <f t="shared" si="28"/>
        <v>648000.0</v>
      </c>
      <c r="J98" s="17">
        <f t="shared" si="22"/>
        <v>540000.0</v>
      </c>
    </row>
    <row r="99" spans="8:8">
      <c r="D99" s="17">
        <v>110000.0</v>
      </c>
      <c r="E99" s="18">
        <v>1.1</v>
      </c>
      <c r="F99" s="23">
        <f t="shared" si="26"/>
        <v>121000.00000000001</v>
      </c>
      <c r="G99" s="23">
        <f t="shared" si="27"/>
        <v>11000.0</v>
      </c>
      <c r="H99" s="17">
        <v>60.0</v>
      </c>
      <c r="I99" s="17">
        <f t="shared" si="28"/>
        <v>660000.0</v>
      </c>
      <c r="J99" s="17">
        <f t="shared" si="22"/>
        <v>550000.0</v>
      </c>
    </row>
    <row r="100" spans="8:8">
      <c r="D100" s="17">
        <v>112000.0</v>
      </c>
      <c r="E100" s="18">
        <v>1.1</v>
      </c>
      <c r="F100" s="23">
        <f t="shared" si="26"/>
        <v>123200.00000000001</v>
      </c>
      <c r="G100" s="23">
        <f t="shared" si="27"/>
        <v>11200.0</v>
      </c>
      <c r="H100" s="17">
        <v>60.0</v>
      </c>
      <c r="I100" s="17">
        <f t="shared" si="28"/>
        <v>672000.0</v>
      </c>
      <c r="J100" s="17">
        <f t="shared" si="22"/>
        <v>560000.0</v>
      </c>
    </row>
    <row r="101" spans="8:8">
      <c r="D101" s="17">
        <v>114000.0</v>
      </c>
      <c r="E101" s="18">
        <v>1.1</v>
      </c>
      <c r="F101" s="23">
        <f t="shared" si="26"/>
        <v>125400.00000000001</v>
      </c>
      <c r="G101" s="23">
        <f t="shared" si="27"/>
        <v>11400.0</v>
      </c>
      <c r="H101" s="17">
        <v>60.0</v>
      </c>
      <c r="I101" s="17">
        <f t="shared" si="28"/>
        <v>684000.0</v>
      </c>
      <c r="J101" s="17">
        <f t="shared" si="22"/>
        <v>570000.0</v>
      </c>
    </row>
    <row r="102" spans="8:8">
      <c r="D102" s="17">
        <v>116000.0</v>
      </c>
      <c r="E102" s="18">
        <v>1.1</v>
      </c>
      <c r="F102" s="23">
        <f t="shared" si="26"/>
        <v>127600.00000000001</v>
      </c>
      <c r="G102" s="23">
        <f t="shared" si="27"/>
        <v>11600.0</v>
      </c>
      <c r="H102" s="17">
        <v>60.0</v>
      </c>
      <c r="I102" s="17">
        <f t="shared" si="28"/>
        <v>696000.0</v>
      </c>
      <c r="J102" s="17">
        <f t="shared" si="22"/>
        <v>580000.0</v>
      </c>
    </row>
    <row r="103" spans="8:8">
      <c r="D103" s="17">
        <v>118000.0</v>
      </c>
      <c r="E103" s="18">
        <v>1.1</v>
      </c>
      <c r="F103" s="23">
        <f t="shared" si="26"/>
        <v>129800.00000000001</v>
      </c>
      <c r="G103" s="23">
        <f t="shared" si="27"/>
        <v>11800.0</v>
      </c>
      <c r="H103" s="17">
        <v>60.0</v>
      </c>
      <c r="I103" s="17">
        <f t="shared" si="28"/>
        <v>708000.0</v>
      </c>
      <c r="J103" s="17">
        <f t="shared" si="22"/>
        <v>590000.0</v>
      </c>
    </row>
    <row r="104" spans="8:8">
      <c r="D104" s="17">
        <v>120000.0</v>
      </c>
      <c r="E104" s="18">
        <v>1.1</v>
      </c>
      <c r="F104" s="23">
        <f t="shared" si="26"/>
        <v>132000.0</v>
      </c>
      <c r="G104" s="23">
        <f t="shared" si="27"/>
        <v>12000.0</v>
      </c>
      <c r="H104" s="17">
        <v>60.0</v>
      </c>
      <c r="I104" s="17">
        <f t="shared" si="28"/>
        <v>720000.0</v>
      </c>
      <c r="J104" s="17">
        <f t="shared" si="22"/>
        <v>600000.0</v>
      </c>
    </row>
    <row r="105" spans="8:8">
      <c r="D105" s="17">
        <v>122000.0</v>
      </c>
      <c r="E105" s="18">
        <v>1.1</v>
      </c>
      <c r="F105" s="23">
        <f t="shared" si="26"/>
        <v>134200.0</v>
      </c>
      <c r="G105" s="23">
        <f t="shared" si="27"/>
        <v>12200.0</v>
      </c>
      <c r="H105" s="17">
        <v>60.0</v>
      </c>
      <c r="I105" s="17">
        <f t="shared" si="28"/>
        <v>732000.0</v>
      </c>
      <c r="J105" s="17">
        <f t="shared" si="22"/>
        <v>610000.0</v>
      </c>
    </row>
    <row r="106" spans="8:8">
      <c r="D106" s="17">
        <v>124000.0</v>
      </c>
      <c r="E106" s="18">
        <v>1.1</v>
      </c>
      <c r="F106" s="23">
        <f t="shared" si="26"/>
        <v>136400.0</v>
      </c>
      <c r="G106" s="23">
        <f t="shared" si="27"/>
        <v>12400.0</v>
      </c>
      <c r="H106" s="17">
        <v>60.0</v>
      </c>
      <c r="I106" s="17">
        <f t="shared" si="28"/>
        <v>744000.0</v>
      </c>
      <c r="J106" s="17">
        <f t="shared" si="22"/>
        <v>620000.0</v>
      </c>
    </row>
    <row r="107" spans="8:8">
      <c r="D107" s="17">
        <v>126000.0</v>
      </c>
      <c r="E107" s="18">
        <v>1.1</v>
      </c>
      <c r="F107" s="23">
        <f t="shared" si="26"/>
        <v>138600.0</v>
      </c>
      <c r="G107" s="23">
        <f t="shared" si="27"/>
        <v>12600.0</v>
      </c>
      <c r="H107" s="17">
        <v>60.0</v>
      </c>
      <c r="I107" s="17">
        <f t="shared" si="28"/>
        <v>756000.0</v>
      </c>
      <c r="J107" s="17">
        <f t="shared" si="22"/>
        <v>630000.0</v>
      </c>
    </row>
    <row r="108" spans="8:8">
      <c r="D108" s="17">
        <v>128000.0</v>
      </c>
      <c r="E108" s="18">
        <v>1.1</v>
      </c>
      <c r="F108" s="23">
        <f t="shared" si="26"/>
        <v>140800.0</v>
      </c>
      <c r="G108" s="23">
        <f t="shared" si="27"/>
        <v>12800.0</v>
      </c>
      <c r="H108" s="17">
        <v>60.0</v>
      </c>
      <c r="I108" s="17">
        <f t="shared" si="28"/>
        <v>768000.0</v>
      </c>
      <c r="J108" s="17">
        <f t="shared" si="22"/>
        <v>640000.0</v>
      </c>
    </row>
    <row r="109" spans="8:8">
      <c r="D109" s="17">
        <v>130000.0</v>
      </c>
      <c r="E109" s="18">
        <v>1.1</v>
      </c>
      <c r="F109" s="23">
        <f t="shared" si="26"/>
        <v>143000.0</v>
      </c>
      <c r="G109" s="23">
        <f t="shared" si="27"/>
        <v>13000.0</v>
      </c>
      <c r="H109" s="17">
        <v>60.0</v>
      </c>
      <c r="I109" s="17">
        <f t="shared" si="28"/>
        <v>780000.0</v>
      </c>
      <c r="J109" s="17">
        <f t="shared" si="22"/>
        <v>650000.0</v>
      </c>
    </row>
    <row r="110" spans="8:8">
      <c r="D110" s="17">
        <v>132000.0</v>
      </c>
      <c r="E110" s="18">
        <v>1.1</v>
      </c>
      <c r="F110" s="23">
        <f t="shared" si="26"/>
        <v>145200.0</v>
      </c>
      <c r="G110" s="23">
        <f t="shared" si="27"/>
        <v>13200.0</v>
      </c>
      <c r="H110" s="17">
        <v>60.0</v>
      </c>
      <c r="I110" s="17">
        <f t="shared" si="28"/>
        <v>792000.0</v>
      </c>
      <c r="J110" s="17">
        <f t="shared" si="29" ref="J110:J144">5*D110</f>
        <v>660000.0</v>
      </c>
    </row>
    <row r="111" spans="8:8">
      <c r="D111" s="17">
        <v>134000.0</v>
      </c>
      <c r="E111" s="18">
        <v>1.1</v>
      </c>
      <c r="F111" s="23">
        <f t="shared" si="26"/>
        <v>147400.0</v>
      </c>
      <c r="G111" s="23">
        <f t="shared" si="27"/>
        <v>13400.0</v>
      </c>
      <c r="H111" s="17">
        <v>60.0</v>
      </c>
      <c r="I111" s="17">
        <f t="shared" si="28"/>
        <v>804000.0</v>
      </c>
      <c r="J111" s="17">
        <f t="shared" si="29"/>
        <v>670000.0</v>
      </c>
    </row>
    <row r="112" spans="8:8">
      <c r="D112" s="17">
        <v>136000.0</v>
      </c>
      <c r="E112" s="18">
        <v>1.1</v>
      </c>
      <c r="F112" s="23">
        <f t="shared" si="26"/>
        <v>149600.0</v>
      </c>
      <c r="G112" s="23">
        <f t="shared" si="27"/>
        <v>13600.0</v>
      </c>
      <c r="H112" s="17">
        <v>60.0</v>
      </c>
      <c r="I112" s="17">
        <f t="shared" si="28"/>
        <v>816000.0</v>
      </c>
      <c r="J112" s="17">
        <f t="shared" si="29"/>
        <v>680000.0</v>
      </c>
    </row>
    <row r="113" spans="8:8">
      <c r="D113" s="17">
        <v>138000.0</v>
      </c>
      <c r="E113" s="18">
        <v>1.1</v>
      </c>
      <c r="F113" s="23">
        <f t="shared" si="26"/>
        <v>151800.0</v>
      </c>
      <c r="G113" s="23">
        <f t="shared" si="27"/>
        <v>13800.0</v>
      </c>
      <c r="H113" s="17">
        <v>60.0</v>
      </c>
      <c r="I113" s="17">
        <f t="shared" si="28"/>
        <v>828000.0</v>
      </c>
      <c r="J113" s="17">
        <f t="shared" si="29"/>
        <v>690000.0</v>
      </c>
    </row>
    <row r="114" spans="8:8">
      <c r="D114" s="17">
        <v>140000.0</v>
      </c>
      <c r="E114" s="18">
        <v>1.1</v>
      </c>
      <c r="F114" s="23">
        <f t="shared" si="26"/>
        <v>154000.0</v>
      </c>
      <c r="G114" s="23">
        <f t="shared" si="27"/>
        <v>14000.0</v>
      </c>
      <c r="H114" s="17">
        <v>60.0</v>
      </c>
      <c r="I114" s="17">
        <f t="shared" si="28"/>
        <v>840000.0</v>
      </c>
      <c r="J114" s="17">
        <f t="shared" si="29"/>
        <v>700000.0</v>
      </c>
    </row>
    <row r="115" spans="8:8">
      <c r="D115" s="17">
        <v>142000.0</v>
      </c>
      <c r="E115" s="18">
        <v>1.1</v>
      </c>
      <c r="F115" s="23">
        <f t="shared" si="26"/>
        <v>156200.0</v>
      </c>
      <c r="G115" s="23">
        <f t="shared" si="27"/>
        <v>14200.0</v>
      </c>
      <c r="H115" s="17">
        <v>60.0</v>
      </c>
      <c r="I115" s="17">
        <f t="shared" si="28"/>
        <v>852000.0</v>
      </c>
      <c r="J115" s="17">
        <f t="shared" si="29"/>
        <v>710000.0</v>
      </c>
    </row>
    <row r="116" spans="8:8">
      <c r="D116" s="17">
        <v>144000.0</v>
      </c>
      <c r="E116" s="18">
        <v>1.1</v>
      </c>
      <c r="F116" s="23">
        <f t="shared" si="26"/>
        <v>158400.0</v>
      </c>
      <c r="G116" s="23">
        <f t="shared" si="27"/>
        <v>14400.0</v>
      </c>
      <c r="H116" s="17">
        <v>60.0</v>
      </c>
      <c r="I116" s="17">
        <f t="shared" si="28"/>
        <v>864000.0</v>
      </c>
      <c r="J116" s="17">
        <f t="shared" si="29"/>
        <v>720000.0</v>
      </c>
    </row>
    <row r="117" spans="8:8">
      <c r="D117" s="17">
        <v>146000.0</v>
      </c>
      <c r="E117" s="18">
        <v>1.1</v>
      </c>
      <c r="F117" s="23">
        <f t="shared" si="26"/>
        <v>160600.0</v>
      </c>
      <c r="G117" s="23">
        <f t="shared" si="27"/>
        <v>14600.0</v>
      </c>
      <c r="H117" s="17">
        <v>60.0</v>
      </c>
      <c r="I117" s="17">
        <f t="shared" si="28"/>
        <v>876000.0</v>
      </c>
      <c r="J117" s="17">
        <f t="shared" si="29"/>
        <v>730000.0</v>
      </c>
    </row>
    <row r="118" spans="8:8">
      <c r="D118" s="17">
        <v>148000.0</v>
      </c>
      <c r="E118" s="18">
        <v>1.1</v>
      </c>
      <c r="F118" s="23">
        <f t="shared" si="26"/>
        <v>162800.0</v>
      </c>
      <c r="G118" s="23">
        <f t="shared" si="27"/>
        <v>14800.0</v>
      </c>
      <c r="H118" s="17">
        <v>60.0</v>
      </c>
      <c r="I118" s="17">
        <f t="shared" si="28"/>
        <v>888000.0</v>
      </c>
      <c r="J118" s="17">
        <f t="shared" si="29"/>
        <v>740000.0</v>
      </c>
    </row>
    <row r="119" spans="8:8">
      <c r="D119" s="17">
        <v>150000.0</v>
      </c>
      <c r="E119" s="18">
        <v>1.1</v>
      </c>
      <c r="F119" s="23">
        <f t="shared" si="26"/>
        <v>165000.0</v>
      </c>
      <c r="G119" s="23">
        <f t="shared" si="27"/>
        <v>15000.0</v>
      </c>
      <c r="H119" s="17">
        <v>60.0</v>
      </c>
      <c r="I119" s="17">
        <f t="shared" si="28"/>
        <v>900000.0</v>
      </c>
      <c r="J119" s="17">
        <f t="shared" si="29"/>
        <v>750000.0</v>
      </c>
    </row>
    <row r="120" spans="8:8">
      <c r="D120" s="17">
        <v>152000.0</v>
      </c>
      <c r="E120" s="18">
        <v>1.1</v>
      </c>
      <c r="F120" s="23">
        <f t="shared" si="26"/>
        <v>167200.0</v>
      </c>
      <c r="G120" s="23">
        <f t="shared" si="27"/>
        <v>15200.0</v>
      </c>
      <c r="H120" s="17">
        <v>60.0</v>
      </c>
      <c r="I120" s="17">
        <f t="shared" si="28"/>
        <v>912000.0</v>
      </c>
      <c r="J120" s="17">
        <f t="shared" si="29"/>
        <v>760000.0</v>
      </c>
    </row>
    <row r="121" spans="8:8">
      <c r="D121" s="17">
        <v>154000.0</v>
      </c>
      <c r="E121" s="18">
        <v>1.1</v>
      </c>
      <c r="F121" s="23">
        <f t="shared" si="26"/>
        <v>169400.0</v>
      </c>
      <c r="G121" s="23">
        <f t="shared" si="27"/>
        <v>15400.0</v>
      </c>
      <c r="H121" s="17">
        <v>60.0</v>
      </c>
      <c r="I121" s="17">
        <f t="shared" si="28"/>
        <v>924000.0</v>
      </c>
      <c r="J121" s="17">
        <f t="shared" si="29"/>
        <v>770000.0</v>
      </c>
    </row>
    <row r="122" spans="8:8">
      <c r="D122" s="17">
        <v>156000.0</v>
      </c>
      <c r="E122" s="18">
        <v>1.1</v>
      </c>
      <c r="F122" s="23">
        <f t="shared" si="26"/>
        <v>171600.0</v>
      </c>
      <c r="G122" s="23">
        <f t="shared" si="27"/>
        <v>15600.0</v>
      </c>
      <c r="H122" s="17">
        <v>60.0</v>
      </c>
      <c r="I122" s="17">
        <f t="shared" si="28"/>
        <v>936000.0</v>
      </c>
      <c r="J122" s="17">
        <f t="shared" si="29"/>
        <v>780000.0</v>
      </c>
    </row>
    <row r="123" spans="8:8">
      <c r="D123" s="17">
        <v>158000.0</v>
      </c>
      <c r="E123" s="18">
        <v>1.1</v>
      </c>
      <c r="F123" s="23">
        <f t="shared" si="26"/>
        <v>173800.0</v>
      </c>
      <c r="G123" s="23">
        <f t="shared" si="27"/>
        <v>15800.0</v>
      </c>
      <c r="H123" s="17">
        <v>60.0</v>
      </c>
      <c r="I123" s="17">
        <f t="shared" si="28"/>
        <v>948000.0</v>
      </c>
      <c r="J123" s="17">
        <f t="shared" si="29"/>
        <v>790000.0</v>
      </c>
    </row>
    <row r="124" spans="8:8">
      <c r="D124" s="17">
        <v>160000.0</v>
      </c>
      <c r="E124" s="18">
        <v>1.1</v>
      </c>
      <c r="F124" s="23">
        <f t="shared" si="26"/>
        <v>176000.0</v>
      </c>
      <c r="G124" s="23">
        <f t="shared" si="27"/>
        <v>16000.0</v>
      </c>
      <c r="H124" s="17">
        <v>60.0</v>
      </c>
      <c r="I124" s="17">
        <f t="shared" si="28"/>
        <v>960000.0</v>
      </c>
      <c r="J124" s="17">
        <f t="shared" si="29"/>
        <v>800000.0</v>
      </c>
    </row>
    <row r="125" spans="8:8">
      <c r="D125" s="17">
        <v>162000.0</v>
      </c>
      <c r="E125" s="18">
        <v>1.1</v>
      </c>
      <c r="F125" s="23">
        <f t="shared" si="26"/>
        <v>178200.0</v>
      </c>
      <c r="G125" s="23">
        <f t="shared" si="27"/>
        <v>16200.0</v>
      </c>
      <c r="H125" s="17">
        <v>60.0</v>
      </c>
      <c r="I125" s="17">
        <f t="shared" si="28"/>
        <v>972000.0</v>
      </c>
      <c r="J125" s="17">
        <f t="shared" si="29"/>
        <v>810000.0</v>
      </c>
    </row>
    <row r="126" spans="8:8">
      <c r="D126" s="17">
        <v>164000.0</v>
      </c>
      <c r="E126" s="18">
        <v>1.1</v>
      </c>
      <c r="F126" s="23">
        <f t="shared" si="26"/>
        <v>180400.00000000003</v>
      </c>
      <c r="G126" s="23">
        <f t="shared" si="27"/>
        <v>16400.0</v>
      </c>
      <c r="H126" s="17">
        <v>60.0</v>
      </c>
      <c r="I126" s="17">
        <f t="shared" si="28"/>
        <v>984000.0</v>
      </c>
      <c r="J126" s="17">
        <f t="shared" si="29"/>
        <v>820000.0</v>
      </c>
    </row>
    <row r="127" spans="8:8">
      <c r="D127" s="17">
        <v>166000.0</v>
      </c>
      <c r="E127" s="18">
        <v>1.1</v>
      </c>
      <c r="F127" s="23">
        <f t="shared" si="26"/>
        <v>182600.00000000003</v>
      </c>
      <c r="G127" s="23">
        <f t="shared" si="27"/>
        <v>16600.0</v>
      </c>
      <c r="H127" s="17">
        <v>60.0</v>
      </c>
      <c r="I127" s="17">
        <f t="shared" si="28"/>
        <v>996000.0</v>
      </c>
      <c r="J127" s="17">
        <f t="shared" si="29"/>
        <v>830000.0</v>
      </c>
    </row>
    <row r="128" spans="8:8">
      <c r="D128" s="17">
        <v>168000.0</v>
      </c>
      <c r="E128" s="18">
        <v>1.1</v>
      </c>
      <c r="F128" s="23">
        <f t="shared" si="26"/>
        <v>184800.00000000003</v>
      </c>
      <c r="G128" s="23">
        <f t="shared" si="27"/>
        <v>16800.0</v>
      </c>
      <c r="H128" s="17">
        <v>60.0</v>
      </c>
      <c r="I128" s="17">
        <f t="shared" si="28"/>
        <v>1008000.0</v>
      </c>
      <c r="J128" s="17">
        <f t="shared" si="29"/>
        <v>840000.0</v>
      </c>
    </row>
    <row r="129" spans="8:8">
      <c r="D129" s="17">
        <v>170000.0</v>
      </c>
      <c r="E129" s="18">
        <v>1.1</v>
      </c>
      <c r="F129" s="23">
        <f t="shared" si="26"/>
        <v>187000.00000000003</v>
      </c>
      <c r="G129" s="23">
        <f t="shared" si="27"/>
        <v>17000.0</v>
      </c>
      <c r="H129" s="17">
        <v>60.0</v>
      </c>
      <c r="I129" s="17">
        <f t="shared" si="28"/>
        <v>1020000.0</v>
      </c>
      <c r="J129" s="17">
        <f t="shared" si="29"/>
        <v>850000.0</v>
      </c>
    </row>
    <row r="130" spans="8:8">
      <c r="D130" s="17">
        <v>172000.0</v>
      </c>
      <c r="E130" s="18">
        <v>1.1</v>
      </c>
      <c r="F130" s="23">
        <f t="shared" si="26"/>
        <v>189200.00000000003</v>
      </c>
      <c r="G130" s="23">
        <f t="shared" si="27"/>
        <v>17200.0</v>
      </c>
      <c r="H130" s="17">
        <v>60.0</v>
      </c>
      <c r="I130" s="17">
        <f t="shared" si="28"/>
        <v>1032000.0</v>
      </c>
      <c r="J130" s="17">
        <f t="shared" si="29"/>
        <v>860000.0</v>
      </c>
    </row>
    <row r="131" spans="8:8">
      <c r="D131" s="17">
        <v>174000.0</v>
      </c>
      <c r="E131" s="18">
        <v>1.1</v>
      </c>
      <c r="F131" s="23">
        <f t="shared" si="26"/>
        <v>191400.00000000003</v>
      </c>
      <c r="G131" s="23">
        <f t="shared" si="27"/>
        <v>17400.0</v>
      </c>
      <c r="H131" s="17">
        <v>60.0</v>
      </c>
      <c r="I131" s="17">
        <f t="shared" si="28"/>
        <v>1044000.0</v>
      </c>
      <c r="J131" s="17">
        <f t="shared" si="29"/>
        <v>870000.0</v>
      </c>
    </row>
    <row r="132" spans="8:8">
      <c r="D132" s="17">
        <v>176000.0</v>
      </c>
      <c r="E132" s="18">
        <v>1.1</v>
      </c>
      <c r="F132" s="23">
        <f t="shared" si="26"/>
        <v>193600.00000000003</v>
      </c>
      <c r="G132" s="23">
        <f t="shared" si="27"/>
        <v>17600.0</v>
      </c>
      <c r="H132" s="17">
        <v>60.0</v>
      </c>
      <c r="I132" s="17">
        <f t="shared" si="28"/>
        <v>1056000.0</v>
      </c>
      <c r="J132" s="17">
        <f t="shared" si="29"/>
        <v>880000.0</v>
      </c>
    </row>
    <row r="133" spans="8:8">
      <c r="D133" s="17">
        <v>178000.0</v>
      </c>
      <c r="E133" s="18">
        <v>1.1</v>
      </c>
      <c r="F133" s="23">
        <f t="shared" si="26"/>
        <v>195800.00000000003</v>
      </c>
      <c r="G133" s="23">
        <f t="shared" si="27"/>
        <v>17800.0</v>
      </c>
      <c r="H133" s="17">
        <v>60.0</v>
      </c>
      <c r="I133" s="17">
        <f t="shared" si="28"/>
        <v>1068000.0</v>
      </c>
      <c r="J133" s="17">
        <f t="shared" si="29"/>
        <v>890000.0</v>
      </c>
    </row>
    <row r="134" spans="8:8">
      <c r="D134" s="17">
        <v>180000.0</v>
      </c>
      <c r="E134" s="18">
        <v>1.1</v>
      </c>
      <c r="F134" s="23">
        <f t="shared" si="30" ref="F134:F141">D134*E134</f>
        <v>198000.00000000003</v>
      </c>
      <c r="G134" s="23">
        <f t="shared" si="31" ref="G134:G141">F134-D134</f>
        <v>18000.0</v>
      </c>
      <c r="H134" s="17">
        <v>60.0</v>
      </c>
      <c r="I134" s="17">
        <f t="shared" si="32" ref="I134:I141">G134*H134</f>
        <v>1080000.0</v>
      </c>
      <c r="J134" s="17">
        <f t="shared" si="29"/>
        <v>900000.0</v>
      </c>
    </row>
    <row r="135" spans="8:8">
      <c r="D135" s="17">
        <v>182000.0</v>
      </c>
      <c r="E135" s="18">
        <v>1.1</v>
      </c>
      <c r="F135" s="23">
        <f t="shared" si="30"/>
        <v>200200.00000000003</v>
      </c>
      <c r="G135" s="23">
        <f t="shared" si="31"/>
        <v>18200.0</v>
      </c>
      <c r="H135" s="17">
        <v>60.0</v>
      </c>
      <c r="I135" s="17">
        <f t="shared" si="32"/>
        <v>1092000.0</v>
      </c>
      <c r="J135" s="17">
        <f t="shared" si="29"/>
        <v>910000.0</v>
      </c>
    </row>
    <row r="136" spans="8:8">
      <c r="D136" s="17">
        <v>184000.0</v>
      </c>
      <c r="E136" s="18">
        <v>1.1</v>
      </c>
      <c r="F136" s="23">
        <f t="shared" si="30"/>
        <v>202400.00000000003</v>
      </c>
      <c r="G136" s="23">
        <f t="shared" si="31"/>
        <v>18400.0</v>
      </c>
      <c r="H136" s="17">
        <v>60.0</v>
      </c>
      <c r="I136" s="17">
        <f t="shared" si="32"/>
        <v>1104000.0</v>
      </c>
      <c r="J136" s="17">
        <f t="shared" si="29"/>
        <v>920000.0</v>
      </c>
    </row>
    <row r="137" spans="8:8">
      <c r="D137" s="17">
        <v>186000.0</v>
      </c>
      <c r="E137" s="18">
        <v>1.1</v>
      </c>
      <c r="F137" s="23">
        <f t="shared" si="30"/>
        <v>204600.00000000003</v>
      </c>
      <c r="G137" s="23">
        <f t="shared" si="31"/>
        <v>18600.0</v>
      </c>
      <c r="H137" s="17">
        <v>60.0</v>
      </c>
      <c r="I137" s="17">
        <f t="shared" si="32"/>
        <v>1116000.0</v>
      </c>
      <c r="J137" s="17">
        <f t="shared" si="29"/>
        <v>930000.0</v>
      </c>
    </row>
    <row r="138" spans="8:8">
      <c r="D138" s="17">
        <v>188000.0</v>
      </c>
      <c r="E138" s="18">
        <v>1.1</v>
      </c>
      <c r="F138" s="23">
        <f t="shared" si="30"/>
        <v>206800.00000000003</v>
      </c>
      <c r="G138" s="23">
        <f t="shared" si="31"/>
        <v>18800.0</v>
      </c>
      <c r="H138" s="17">
        <v>60.0</v>
      </c>
      <c r="I138" s="17">
        <f t="shared" si="32"/>
        <v>1128000.0</v>
      </c>
      <c r="J138" s="17">
        <f t="shared" si="29"/>
        <v>940000.0</v>
      </c>
    </row>
    <row r="139" spans="8:8">
      <c r="D139" s="17">
        <v>190000.0</v>
      </c>
      <c r="E139" s="18">
        <v>1.1</v>
      </c>
      <c r="F139" s="23">
        <f t="shared" si="30"/>
        <v>209000.00000000003</v>
      </c>
      <c r="G139" s="23">
        <f t="shared" si="31"/>
        <v>19000.0</v>
      </c>
      <c r="H139" s="17">
        <v>60.0</v>
      </c>
      <c r="I139" s="17">
        <f t="shared" si="32"/>
        <v>1140000.0</v>
      </c>
      <c r="J139" s="17">
        <f t="shared" si="29"/>
        <v>950000.0</v>
      </c>
    </row>
    <row r="140" spans="8:8">
      <c r="D140" s="17">
        <v>192000.0</v>
      </c>
      <c r="E140" s="18">
        <v>1.1</v>
      </c>
      <c r="F140" s="23">
        <f t="shared" si="30"/>
        <v>211200.00000000003</v>
      </c>
      <c r="G140" s="23">
        <f t="shared" si="31"/>
        <v>19200.0</v>
      </c>
      <c r="H140" s="17">
        <v>60.0</v>
      </c>
      <c r="I140" s="17">
        <f t="shared" si="32"/>
        <v>1152000.0</v>
      </c>
      <c r="J140" s="17">
        <f t="shared" si="29"/>
        <v>960000.0</v>
      </c>
    </row>
    <row r="141" spans="8:8">
      <c r="D141" s="17">
        <v>194000.0</v>
      </c>
      <c r="E141" s="18">
        <v>1.1</v>
      </c>
      <c r="F141" s="23">
        <f t="shared" si="30"/>
        <v>213400.00000000003</v>
      </c>
      <c r="G141" s="23">
        <f t="shared" si="31"/>
        <v>19400.0</v>
      </c>
      <c r="H141" s="17">
        <v>60.0</v>
      </c>
      <c r="I141" s="17">
        <f t="shared" si="32"/>
        <v>1164000.0</v>
      </c>
      <c r="J141" s="17">
        <f t="shared" si="29"/>
        <v>970000.0</v>
      </c>
    </row>
    <row r="142" spans="8:8">
      <c r="D142" s="17">
        <v>196000.0</v>
      </c>
      <c r="E142" s="18">
        <v>1.1</v>
      </c>
      <c r="F142" s="23">
        <f t="shared" si="33" ref="F142:F144">D142*E142</f>
        <v>215600.00000000003</v>
      </c>
      <c r="G142" s="23">
        <f t="shared" si="34" ref="G142:G144">F142-D142</f>
        <v>19600.0</v>
      </c>
      <c r="H142" s="17">
        <v>60.0</v>
      </c>
      <c r="I142" s="17">
        <f t="shared" si="35" ref="I142:I144">G142*H142</f>
        <v>1176000.0</v>
      </c>
      <c r="J142" s="17">
        <f t="shared" si="29"/>
        <v>980000.0</v>
      </c>
    </row>
    <row r="143" spans="8:8">
      <c r="D143" s="17">
        <v>198000.0</v>
      </c>
      <c r="E143" s="18">
        <v>1.1</v>
      </c>
      <c r="F143" s="23">
        <f t="shared" si="33"/>
        <v>217800.00000000003</v>
      </c>
      <c r="G143" s="23">
        <f t="shared" si="34"/>
        <v>19800.0</v>
      </c>
      <c r="H143" s="17">
        <v>60.0</v>
      </c>
      <c r="I143" s="17">
        <f t="shared" si="35"/>
        <v>1188000.0</v>
      </c>
      <c r="J143" s="17">
        <f t="shared" si="29"/>
        <v>990000.0</v>
      </c>
    </row>
    <row r="144" spans="8:8">
      <c r="D144" s="17">
        <v>200000.0</v>
      </c>
      <c r="E144" s="18">
        <v>1.1</v>
      </c>
      <c r="F144" s="17">
        <f t="shared" si="33"/>
        <v>220000.00000000003</v>
      </c>
      <c r="G144" s="17">
        <f t="shared" si="34"/>
        <v>20000.0</v>
      </c>
      <c r="H144" s="17">
        <v>60.0</v>
      </c>
      <c r="I144" s="17">
        <f t="shared" si="35"/>
        <v>1200000.0</v>
      </c>
      <c r="J144" s="17">
        <f t="shared" si="29"/>
        <v>1000000.0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B1:AI69"/>
  <sheetViews>
    <sheetView tabSelected="1" workbookViewId="0" topLeftCell="F44" zoomScale="82">
      <selection activeCell="J54" sqref="J54"/>
    </sheetView>
  </sheetViews>
  <sheetFormatPr defaultRowHeight="15.0" defaultColWidth="10"/>
  <cols>
    <col min="2" max="2" customWidth="1" width="12.855469" style="0"/>
    <col min="3" max="10" customWidth="1" width="9.425781" style="0"/>
    <col min="11" max="11" customWidth="1" width="7.140625" style="0"/>
    <col min="12" max="27" customWidth="1" width="9.425781" style="0"/>
  </cols>
  <sheetData>
    <row r="2" spans="8:8" s="1" ht="24.75" customFormat="1" customHeight="1">
      <c r="B2" s="24" t="s">
        <v>37</v>
      </c>
      <c r="C2" s="25">
        <v>45261.0</v>
      </c>
      <c r="D2" s="25">
        <v>45262.0</v>
      </c>
      <c r="E2" s="25">
        <v>45263.0</v>
      </c>
      <c r="F2" s="25">
        <v>45264.0</v>
      </c>
      <c r="G2" s="25">
        <v>45265.0</v>
      </c>
      <c r="H2" s="25">
        <v>45266.0</v>
      </c>
      <c r="I2" s="25">
        <v>45267.0</v>
      </c>
      <c r="J2" s="25">
        <v>45268.0</v>
      </c>
      <c r="K2" s="25">
        <v>45269.0</v>
      </c>
      <c r="L2" s="25">
        <v>45270.0</v>
      </c>
      <c r="M2" s="25">
        <v>45271.0</v>
      </c>
      <c r="N2" s="25">
        <v>45272.0</v>
      </c>
      <c r="O2" s="25">
        <v>45273.0</v>
      </c>
      <c r="P2" s="25">
        <v>45274.0</v>
      </c>
      <c r="Q2" s="25">
        <v>45275.0</v>
      </c>
      <c r="R2" s="25">
        <v>45276.0</v>
      </c>
      <c r="S2" s="25">
        <v>45277.0</v>
      </c>
      <c r="T2" s="25">
        <v>45278.0</v>
      </c>
      <c r="U2" s="25">
        <v>45279.0</v>
      </c>
      <c r="V2" s="25">
        <v>45280.0</v>
      </c>
      <c r="W2" s="25">
        <v>45281.0</v>
      </c>
      <c r="X2" s="25">
        <v>45282.0</v>
      </c>
      <c r="Y2" s="25">
        <v>45283.0</v>
      </c>
      <c r="Z2" s="25">
        <v>45284.0</v>
      </c>
      <c r="AA2" s="25">
        <v>45285.0</v>
      </c>
      <c r="AB2" s="25">
        <v>45286.0</v>
      </c>
      <c r="AC2" s="25">
        <v>45287.0</v>
      </c>
      <c r="AD2" s="25">
        <v>45288.0</v>
      </c>
      <c r="AE2" s="25">
        <v>45289.0</v>
      </c>
      <c r="AF2" s="25">
        <v>45290.0</v>
      </c>
      <c r="AG2" s="25">
        <v>45291.0</v>
      </c>
    </row>
    <row r="3" spans="8:8">
      <c r="B3" s="26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>
        <v>0.1561574074074074</v>
      </c>
      <c r="X3" s="27">
        <v>0.004733796296296296</v>
      </c>
      <c r="Y3" s="27"/>
      <c r="Z3" s="27"/>
      <c r="AA3" s="27"/>
    </row>
    <row r="4" spans="8:8" s="28" ht="15.0" customFormat="1">
      <c r="B4" s="29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>
        <v>108858.76</v>
      </c>
      <c r="X4" s="30" t="s">
        <v>38</v>
      </c>
      <c r="Y4" s="30"/>
      <c r="Z4" s="30"/>
      <c r="AA4" s="30"/>
    </row>
    <row r="5" spans="8:8">
      <c r="B5" s="26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</row>
    <row r="6" spans="8:8" ht="15.0" customHeight="1">
      <c r="X6" s="22">
        <v>0.029166666666666664</v>
      </c>
      <c r="Y6" s="22">
        <v>0.05277777777777778</v>
      </c>
    </row>
    <row r="7" spans="8:8" ht="14.25" customHeight="1">
      <c r="X7" s="31">
        <f>X6+W12</f>
        <v>0.8929861111111107</v>
      </c>
      <c r="Y7" s="22"/>
      <c r="AA7" s="32"/>
    </row>
    <row r="8" spans="8:8" ht="15.75" customHeight="1">
      <c r="X8" s="22">
        <v>0.05277777777777778</v>
      </c>
      <c r="Y8" s="22"/>
    </row>
    <row r="9" spans="8:8" ht="12.0" customHeight="1">
      <c r="X9" s="31">
        <f>X8+W12</f>
        <v>0.9165972222222218</v>
      </c>
      <c r="Y9" s="31">
        <f>Y10+X12</f>
        <v>0.961782407407408</v>
      </c>
      <c r="Z9" s="33"/>
      <c r="AA9" s="32">
        <f>AA10+Z12</f>
        <v>1.020532407407408</v>
      </c>
    </row>
    <row r="10" spans="8:8">
      <c r="J10" s="33">
        <f>J12-H12</f>
        <v>0.09079861111111104</v>
      </c>
      <c r="K10" s="33">
        <f>K12-J12</f>
        <v>0.029594907407407</v>
      </c>
      <c r="L10" s="33">
        <f>L12-K12</f>
        <v>0.024930555555555955</v>
      </c>
      <c r="O10" s="33">
        <f>O12-L18</f>
        <v>0.09891203703703705</v>
      </c>
      <c r="Q10" s="33">
        <f>Q12-O12</f>
        <v>0.08233796296296303</v>
      </c>
      <c r="R10" s="33">
        <f>R12-Q15</f>
        <v>0.04552083333333301</v>
      </c>
      <c r="S10" s="33">
        <f>S12-R12</f>
        <v>0.0301273148148149</v>
      </c>
      <c r="V10" s="33">
        <f>V12-U12</f>
        <v>0.029201388888889013</v>
      </c>
      <c r="W10" s="33">
        <f>(W12-V15)</f>
        <v>0.05295138888888884</v>
      </c>
      <c r="Y10" s="33">
        <f>X12-W12</f>
        <v>0.04898148148148196</v>
      </c>
      <c r="Z10" s="33"/>
      <c r="AA10" s="33">
        <f>Z12-X12</f>
        <v>0.05386574074074102</v>
      </c>
    </row>
    <row r="11" spans="8:8" s="1" ht="24.75" customFormat="1" customHeight="1">
      <c r="B11" s="24">
        <v>45283.0</v>
      </c>
      <c r="C11" s="34">
        <v>0.0</v>
      </c>
      <c r="D11" s="35">
        <v>0.041666666666666664</v>
      </c>
      <c r="E11" s="34">
        <v>0.0833333333333333</v>
      </c>
      <c r="F11" s="35">
        <v>0.125</v>
      </c>
      <c r="G11" s="34">
        <v>0.166666666666667</v>
      </c>
      <c r="H11" s="35">
        <v>0.208333333333333</v>
      </c>
      <c r="I11" s="34">
        <v>0.25</v>
      </c>
      <c r="J11" s="35">
        <v>0.291666666666667</v>
      </c>
      <c r="K11" s="34">
        <v>0.333333333333333</v>
      </c>
      <c r="L11" s="35">
        <v>0.375</v>
      </c>
      <c r="M11" s="34">
        <v>0.416666666666667</v>
      </c>
      <c r="N11" s="35">
        <v>0.458333333333333</v>
      </c>
      <c r="O11" s="34">
        <v>0.5</v>
      </c>
      <c r="P11" s="35">
        <v>0.541666666666667</v>
      </c>
      <c r="Q11" s="34">
        <v>0.583333333333333</v>
      </c>
      <c r="R11" s="35">
        <v>0.625</v>
      </c>
      <c r="S11" s="34">
        <v>0.666666666666667</v>
      </c>
      <c r="T11" s="35">
        <v>0.708333333333333</v>
      </c>
      <c r="U11" s="34">
        <v>0.75</v>
      </c>
      <c r="V11" s="35">
        <v>0.791666666666667</v>
      </c>
      <c r="W11" s="34">
        <v>0.833333333333333</v>
      </c>
      <c r="X11" s="35">
        <v>0.875</v>
      </c>
      <c r="Y11" s="34">
        <v>0.916666666666667</v>
      </c>
      <c r="Z11" s="35">
        <v>0.958333333333333</v>
      </c>
      <c r="AA11" s="34">
        <v>1.0</v>
      </c>
    </row>
    <row r="12" spans="8:8">
      <c r="B12" s="26"/>
      <c r="C12" s="27"/>
      <c r="D12" s="27"/>
      <c r="E12" s="27"/>
      <c r="F12" s="27"/>
      <c r="G12" s="27"/>
      <c r="H12" s="27">
        <v>0.23619212962962963</v>
      </c>
      <c r="I12" s="27"/>
      <c r="J12" s="27">
        <v>0.32699074074074075</v>
      </c>
      <c r="K12" s="27">
        <v>0.35658564814814814</v>
      </c>
      <c r="L12" s="27">
        <v>0.3815162037037037</v>
      </c>
      <c r="M12" s="27"/>
      <c r="N12" s="27">
        <v>0.4663078703703704</v>
      </c>
      <c r="O12" s="27">
        <v>0.5122222222222222</v>
      </c>
      <c r="P12" s="27"/>
      <c r="Q12" s="27">
        <v>0.5945601851851852</v>
      </c>
      <c r="R12" s="27">
        <v>0.6525231481481482</v>
      </c>
      <c r="S12" s="27">
        <v>0.682650462962963</v>
      </c>
      <c r="T12" s="27">
        <v>0.7308796296296296</v>
      </c>
      <c r="U12" s="27">
        <v>0.7694212962962963</v>
      </c>
      <c r="V12" s="27">
        <v>0.7986226851851851</v>
      </c>
      <c r="W12" s="27">
        <v>0.8638194444444444</v>
      </c>
      <c r="X12" s="27">
        <v>0.912800925925926</v>
      </c>
      <c r="Y12" s="27"/>
      <c r="Z12" s="27">
        <v>0.9666666666666667</v>
      </c>
      <c r="AA12" s="27"/>
    </row>
    <row r="13" spans="8:8">
      <c r="B13" s="36"/>
      <c r="C13" s="37"/>
      <c r="D13" s="38"/>
      <c r="E13" s="37"/>
      <c r="F13" s="37"/>
      <c r="G13" s="37"/>
      <c r="H13" s="37">
        <v>131.95</v>
      </c>
      <c r="I13" s="37"/>
      <c r="J13" s="37" t="s">
        <v>36</v>
      </c>
      <c r="K13" s="37">
        <v>178.74</v>
      </c>
      <c r="L13" s="37">
        <v>207.51</v>
      </c>
      <c r="M13" s="37"/>
      <c r="N13" s="37">
        <v>154.53</v>
      </c>
      <c r="O13" s="39">
        <v>602.06</v>
      </c>
      <c r="P13" s="37"/>
      <c r="Q13" s="40" t="s">
        <v>39</v>
      </c>
      <c r="R13" s="37" t="s">
        <v>43</v>
      </c>
      <c r="S13" s="37">
        <v>114.87</v>
      </c>
      <c r="T13" s="37">
        <v>97.37</v>
      </c>
      <c r="U13" s="37" t="s">
        <v>44</v>
      </c>
      <c r="V13" s="37" t="s">
        <v>41</v>
      </c>
      <c r="W13" s="37" t="s">
        <v>42</v>
      </c>
      <c r="X13" s="37" t="s">
        <v>46</v>
      </c>
      <c r="Y13" s="37"/>
      <c r="Z13" s="37" t="s">
        <v>47</v>
      </c>
      <c r="AA13" s="37"/>
    </row>
    <row r="14" spans="8:8">
      <c r="B14" s="36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8:8">
      <c r="B15" s="26"/>
      <c r="C15" s="27"/>
      <c r="D15" s="27"/>
      <c r="E15" s="27"/>
      <c r="F15" s="27"/>
      <c r="G15" s="27"/>
      <c r="H15" s="27"/>
      <c r="I15" s="27"/>
      <c r="J15" s="27"/>
      <c r="K15" s="27"/>
      <c r="L15" s="27">
        <v>0.40047453703703706</v>
      </c>
      <c r="M15" s="27"/>
      <c r="N15" s="27"/>
      <c r="O15" s="27"/>
      <c r="P15" s="27"/>
      <c r="Q15" s="27">
        <v>0.6070023148148148</v>
      </c>
      <c r="R15" s="27">
        <v>0.6443402777777778</v>
      </c>
      <c r="S15" s="27"/>
      <c r="T15" s="27">
        <v>0.7449768518518519</v>
      </c>
      <c r="U15" s="27"/>
      <c r="V15" s="27">
        <v>0.8108680555555555</v>
      </c>
      <c r="W15" s="27"/>
      <c r="X15" s="27"/>
      <c r="Y15" s="27"/>
      <c r="Z15" s="27"/>
      <c r="AA15" s="27"/>
    </row>
    <row r="16" spans="8:8">
      <c r="B16" s="36"/>
      <c r="C16" s="37"/>
      <c r="D16" s="37"/>
      <c r="E16" s="37"/>
      <c r="F16" s="37"/>
      <c r="G16" s="37"/>
      <c r="H16" s="37"/>
      <c r="I16" s="37"/>
      <c r="J16" s="37"/>
      <c r="K16" s="37"/>
      <c r="L16" s="37">
        <v>161.35</v>
      </c>
      <c r="M16" s="37"/>
      <c r="N16" s="37"/>
      <c r="O16" s="37"/>
      <c r="P16" s="37"/>
      <c r="Q16" s="37" t="s">
        <v>45</v>
      </c>
      <c r="R16" s="37" t="s">
        <v>34</v>
      </c>
      <c r="S16" s="37"/>
      <c r="T16" s="37" t="s">
        <v>35</v>
      </c>
      <c r="U16" s="37"/>
      <c r="V16" s="37" t="s">
        <v>40</v>
      </c>
      <c r="W16" s="37"/>
      <c r="X16" s="37"/>
      <c r="Y16" s="37"/>
      <c r="Z16" s="37"/>
      <c r="AA16" s="37"/>
    </row>
    <row r="17" spans="8:8">
      <c r="B17" s="36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8:8">
      <c r="B18" s="26"/>
      <c r="C18" s="27"/>
      <c r="D18" s="27"/>
      <c r="E18" s="27"/>
      <c r="F18" s="27"/>
      <c r="G18" s="27"/>
      <c r="H18" s="27"/>
      <c r="I18" s="27"/>
      <c r="J18" s="27"/>
      <c r="K18" s="27"/>
      <c r="L18" s="27">
        <v>0.4133101851851852</v>
      </c>
      <c r="M18" s="27"/>
      <c r="N18" s="27"/>
      <c r="O18" s="27"/>
      <c r="P18" s="27"/>
      <c r="Q18" s="27"/>
      <c r="R18" s="27">
        <v>0.6443402777777778</v>
      </c>
      <c r="S18" s="27"/>
      <c r="T18" s="27">
        <v>0.7449768518518519</v>
      </c>
      <c r="U18" s="27"/>
      <c r="V18" s="27"/>
      <c r="W18" s="27"/>
      <c r="X18" s="27"/>
      <c r="Y18" s="27"/>
      <c r="Z18" s="27"/>
      <c r="AA18" s="27"/>
    </row>
    <row r="19" spans="8:8">
      <c r="B19" s="36"/>
      <c r="C19" s="37"/>
      <c r="D19" s="37"/>
      <c r="E19" s="37"/>
      <c r="F19" s="37"/>
      <c r="G19" s="37"/>
      <c r="H19" s="37"/>
      <c r="I19" s="37"/>
      <c r="J19" s="37"/>
      <c r="K19" s="37"/>
      <c r="L19" s="39" t="s">
        <v>33</v>
      </c>
      <c r="M19" s="37"/>
      <c r="N19" s="37"/>
      <c r="O19" s="37"/>
      <c r="P19" s="37"/>
      <c r="Q19" s="37"/>
      <c r="R19" s="37" t="s">
        <v>34</v>
      </c>
      <c r="S19" s="37"/>
      <c r="T19" s="37" t="s">
        <v>35</v>
      </c>
      <c r="U19" s="37"/>
      <c r="V19" s="37"/>
      <c r="W19" s="37"/>
      <c r="X19" s="37"/>
      <c r="Y19" s="37"/>
      <c r="Z19" s="37"/>
      <c r="AA19" s="37"/>
    </row>
    <row r="20" spans="8:8">
      <c r="B20" s="41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</row>
    <row r="21" spans="8:8">
      <c r="B21" s="41"/>
      <c r="C21" s="42"/>
      <c r="D21" s="42"/>
      <c r="E21" s="42"/>
      <c r="F21" s="42"/>
      <c r="G21" s="42"/>
      <c r="H21" s="42"/>
      <c r="I21" s="42"/>
      <c r="J21" s="42"/>
      <c r="K21" s="42"/>
      <c r="L21" s="43">
        <f>O12-L18</f>
        <v>0.09891203703703705</v>
      </c>
      <c r="M21" s="42"/>
      <c r="N21" s="42"/>
      <c r="O21" s="43">
        <f>Q12-O12</f>
        <v>0.08233796296296303</v>
      </c>
      <c r="P21" s="44">
        <f>O21+M32</f>
        <v>0.517037037037037</v>
      </c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</row>
    <row r="22" spans="8:8"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3">
        <f>Q12-L18</f>
        <v>0.18125000000000008</v>
      </c>
      <c r="M22" s="42"/>
      <c r="N22" s="42"/>
      <c r="O22" s="42"/>
      <c r="P22" s="44">
        <f>M35+O21</f>
        <v>0.5275925925925931</v>
      </c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</row>
    <row r="23" spans="8:8"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</row>
    <row r="24" spans="8:8" s="45" ht="5.25" customFormat="1" customHeight="1">
      <c r="B24" s="46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</row>
    <row r="25" spans="8:8" s="33" ht="15.0" customFormat="1">
      <c r="C25" s="43"/>
      <c r="D25" s="43"/>
      <c r="E25" s="43"/>
      <c r="F25" s="43"/>
      <c r="G25" s="43"/>
      <c r="H25" s="43"/>
      <c r="I25" s="43"/>
      <c r="J25" s="43"/>
      <c r="K25" s="43">
        <f>J32+K26</f>
        <v>0.322546296296297</v>
      </c>
      <c r="L25" s="43"/>
      <c r="M25" s="43"/>
      <c r="N25" s="44">
        <f>N32+N26</f>
        <v>0.494699074074074</v>
      </c>
      <c r="O25" s="43"/>
      <c r="P25" s="44">
        <f>P26+P32</f>
        <v>0.6355092592592589</v>
      </c>
      <c r="Q25" s="43"/>
      <c r="R25" s="43"/>
      <c r="S25" s="43"/>
      <c r="T25" s="43"/>
      <c r="U25" s="43">
        <f>U32+U26</f>
        <v>0.836018518518518</v>
      </c>
      <c r="V25" s="43"/>
      <c r="W25" s="43"/>
      <c r="X25" s="43"/>
      <c r="Y25" s="43"/>
      <c r="Z25" s="43"/>
      <c r="AA25" s="43"/>
    </row>
    <row r="26" spans="8:8" s="33" ht="15.0" customFormat="1">
      <c r="C26" s="43"/>
      <c r="D26" s="43"/>
      <c r="E26" s="43"/>
      <c r="F26" s="43"/>
      <c r="G26" s="43"/>
      <c r="H26" s="43"/>
      <c r="I26" s="43"/>
      <c r="J26" s="43"/>
      <c r="K26" s="43">
        <f>J32-I32</f>
        <v>0.026365740740740995</v>
      </c>
      <c r="L26" s="43"/>
      <c r="M26" s="43"/>
      <c r="N26" s="43">
        <f>N32-M32</f>
        <v>0.030000000000000027</v>
      </c>
      <c r="O26" s="43"/>
      <c r="P26" s="43">
        <f>P32-O32</f>
        <v>0.057962962962962994</v>
      </c>
      <c r="Q26" s="43"/>
      <c r="R26" s="43"/>
      <c r="S26" s="43"/>
      <c r="T26" s="43">
        <f>T32+U26</f>
        <v>0.775173611111111</v>
      </c>
      <c r="U26" s="43">
        <f>U32-T32</f>
        <v>0.060844907407407</v>
      </c>
      <c r="V26" s="43"/>
      <c r="W26" s="43"/>
      <c r="X26" s="43"/>
      <c r="Y26" s="43"/>
      <c r="Z26" s="43"/>
      <c r="AA26" s="43"/>
    </row>
    <row r="27" spans="8:8" s="33" ht="15.0" customFormat="1">
      <c r="C27" s="43"/>
      <c r="D27" s="43"/>
      <c r="E27" s="43"/>
      <c r="F27" s="43"/>
      <c r="G27" s="43"/>
      <c r="H27" s="43"/>
      <c r="I27" s="43"/>
      <c r="J27" s="43"/>
      <c r="K27" s="44">
        <f>K28+J35</f>
        <v>0.38318287037036997</v>
      </c>
      <c r="L27" s="44">
        <f>L28+L35</f>
        <v>0.436018518518519</v>
      </c>
      <c r="M27" s="44">
        <f>M32+M28</f>
        <v>0.46946759259259196</v>
      </c>
      <c r="N27" s="44">
        <f>N28+N35</f>
        <v>0.490324074074074</v>
      </c>
      <c r="O27" s="44">
        <f>O28+O32</f>
        <v>0.5744675925925918</v>
      </c>
      <c r="P27" s="44">
        <f>P28+P35</f>
        <v>0.626527777777778</v>
      </c>
      <c r="Q27" s="43"/>
      <c r="R27" s="43"/>
      <c r="S27" s="43"/>
      <c r="T27" s="43"/>
      <c r="U27" s="44">
        <f>U28+U35</f>
        <v>0.808645833333334</v>
      </c>
      <c r="V27" s="43"/>
      <c r="W27" s="44">
        <f>W32+W28</f>
        <v>0.853854166666666</v>
      </c>
      <c r="X27" s="43"/>
      <c r="Y27" s="43"/>
      <c r="Z27" s="44">
        <f>Z35+Z30</f>
        <v>1.037453703703704</v>
      </c>
      <c r="AA27" s="43"/>
    </row>
    <row r="28" spans="8:8" s="33" ht="15.0" customFormat="1">
      <c r="C28" s="43"/>
      <c r="D28" s="43"/>
      <c r="E28" s="43"/>
      <c r="F28" s="43"/>
      <c r="G28" s="43"/>
      <c r="H28" s="43"/>
      <c r="I28" s="43"/>
      <c r="J28" s="43"/>
      <c r="K28" s="43">
        <f>K35-J32</f>
        <v>0.06766203703703699</v>
      </c>
      <c r="L28" s="43">
        <f>L35-K35</f>
        <v>0.036087962962963016</v>
      </c>
      <c r="M28" s="43">
        <f>M32-L35</f>
        <v>0.03476851851851798</v>
      </c>
      <c r="N28" s="43">
        <f>N35-M35</f>
        <v>0.02253472222222197</v>
      </c>
      <c r="O28" s="43">
        <f>O32-N32</f>
        <v>0.05488425925925894</v>
      </c>
      <c r="P28" s="43">
        <f>P35-O35</f>
        <v>0.047673611111111014</v>
      </c>
      <c r="Q28" s="43"/>
      <c r="R28" s="43"/>
      <c r="S28" s="43"/>
      <c r="T28" s="43"/>
      <c r="U28" s="43">
        <f>U35-T35</f>
        <v>0.032638888888888995</v>
      </c>
      <c r="V28" s="43"/>
      <c r="W28" s="43">
        <f>W32-V32</f>
        <v>0.01818287037037003</v>
      </c>
      <c r="X28" s="43"/>
      <c r="Y28" s="43"/>
      <c r="Z28" s="43"/>
      <c r="AA28" s="43"/>
    </row>
    <row r="29" spans="8:8" s="33" ht="15.0" customFormat="1">
      <c r="C29" s="43"/>
      <c r="D29" s="43"/>
      <c r="E29" s="43"/>
      <c r="F29" s="43"/>
      <c r="G29" s="43"/>
      <c r="H29" s="43"/>
      <c r="I29" s="43"/>
      <c r="J29" s="43">
        <f>I30+I32</f>
        <v>0.308182870370371</v>
      </c>
      <c r="K29" s="44">
        <f>K30+J38</f>
        <v>0.368611111111111</v>
      </c>
      <c r="L29" s="44">
        <f>L38+L30</f>
        <v>0.442106481481482</v>
      </c>
      <c r="M29" s="44">
        <f>M30+M32</f>
        <v>0.478101851851852</v>
      </c>
      <c r="N29" s="44">
        <f>N30+N38</f>
        <v>0.50806712962963</v>
      </c>
      <c r="O29" s="44">
        <f>O30+O32</f>
        <v>0.5829745370370369</v>
      </c>
      <c r="P29" s="44">
        <f>P38+P30</f>
        <v>0.633287037037036</v>
      </c>
      <c r="Q29" s="27"/>
      <c r="R29" s="27"/>
      <c r="S29" s="43"/>
      <c r="T29" s="43"/>
      <c r="U29" s="44">
        <f>U38+U30</f>
        <v>0.8193750000000011</v>
      </c>
      <c r="V29" s="44">
        <f>V32+V30</f>
        <v>0.8598032407407409</v>
      </c>
      <c r="W29" s="44">
        <f>W35+W30</f>
        <v>0.9109375000000001</v>
      </c>
      <c r="X29" s="44">
        <f>X30+X32</f>
        <v>0.963703703703703</v>
      </c>
      <c r="Y29" s="43"/>
      <c r="Z29" s="44">
        <f>Z32+Z30</f>
        <v>1.018287037037037</v>
      </c>
      <c r="AA29" s="43"/>
    </row>
    <row r="30" spans="8:8" s="33" ht="15.0" customFormat="1">
      <c r="C30" s="43">
        <f>C35-C32</f>
        <v>0.0022337962962963</v>
      </c>
      <c r="D30" s="43"/>
      <c r="E30" s="43"/>
      <c r="F30" s="43"/>
      <c r="G30" s="43"/>
      <c r="H30" s="43"/>
      <c r="I30" s="43">
        <f>I32-H32</f>
        <v>0.038368055555556</v>
      </c>
      <c r="J30" s="43">
        <f>J38-I32</f>
        <v>0.04939814814814797</v>
      </c>
      <c r="K30" s="43">
        <f>J38-I32</f>
        <v>0.04939814814814797</v>
      </c>
      <c r="L30" s="43">
        <f>L38-K38</f>
        <v>0.04025462962963</v>
      </c>
      <c r="M30" s="48">
        <f>M35-L38</f>
        <v>0.04340277777777801</v>
      </c>
      <c r="N30" s="43">
        <f>N32-M32</f>
        <v>0.030000000000000027</v>
      </c>
      <c r="O30" s="43">
        <f>O35-N35</f>
        <v>0.06339120370370399</v>
      </c>
      <c r="P30" s="49">
        <f>P38-O35</f>
        <v>0.051053240740740025</v>
      </c>
      <c r="Q30" s="43"/>
      <c r="R30" s="43"/>
      <c r="S30" s="43"/>
      <c r="T30" s="43">
        <f>T32-S32</f>
        <v>0.03643518518518507</v>
      </c>
      <c r="U30" s="43">
        <f>U38-T38</f>
        <v>0.034745370370371065</v>
      </c>
      <c r="V30" s="43">
        <f>V32-U32</f>
        <v>0.042314814814814916</v>
      </c>
      <c r="W30" s="43">
        <f>W35-V32</f>
        <v>0.04672453703703705</v>
      </c>
      <c r="X30" s="43">
        <f>X32-W35</f>
        <v>0.04974537037036997</v>
      </c>
      <c r="Y30" s="43"/>
      <c r="Z30" s="43">
        <f>Z32-X32</f>
        <v>0.052164351851851976</v>
      </c>
      <c r="AA30" s="43"/>
    </row>
    <row r="31" spans="8:8" s="1" ht="24.75" customFormat="1" customHeight="1">
      <c r="B31" s="24">
        <v>45284.0</v>
      </c>
      <c r="C31" s="34">
        <v>0.0</v>
      </c>
      <c r="D31" s="35">
        <v>0.041666666666666664</v>
      </c>
      <c r="E31" s="34">
        <v>0.0833333333333333</v>
      </c>
      <c r="F31" s="35">
        <v>0.125</v>
      </c>
      <c r="G31" s="34">
        <v>0.166666666666667</v>
      </c>
      <c r="H31" s="35">
        <v>0.208333333333333</v>
      </c>
      <c r="I31" s="34">
        <v>0.25</v>
      </c>
      <c r="J31" s="35">
        <v>0.291666666666667</v>
      </c>
      <c r="K31" s="34">
        <v>0.333333333333333</v>
      </c>
      <c r="L31" s="35">
        <v>0.375</v>
      </c>
      <c r="M31" s="34">
        <v>0.416666666666667</v>
      </c>
      <c r="N31" s="35">
        <v>0.458333333333333</v>
      </c>
      <c r="O31" s="34">
        <v>0.5</v>
      </c>
      <c r="P31" s="35">
        <v>0.541666666666667</v>
      </c>
      <c r="Q31" s="34">
        <v>0.583333333333333</v>
      </c>
      <c r="R31" s="35">
        <v>0.625</v>
      </c>
      <c r="S31" s="34">
        <v>0.666666666666667</v>
      </c>
      <c r="T31" s="35">
        <v>0.708333333333333</v>
      </c>
      <c r="U31" s="34">
        <v>0.75</v>
      </c>
      <c r="V31" s="35">
        <v>0.791666666666667</v>
      </c>
      <c r="W31" s="34">
        <v>0.833333333333333</v>
      </c>
      <c r="X31" s="35">
        <v>0.875</v>
      </c>
      <c r="Y31" s="34">
        <v>0.916666666666667</v>
      </c>
      <c r="Z31" s="35">
        <v>0.958333333333333</v>
      </c>
      <c r="AA31" s="34">
        <v>1.0</v>
      </c>
    </row>
    <row r="32" spans="8:8">
      <c r="B32" s="26"/>
      <c r="C32" s="27">
        <v>0.0026504629629629625</v>
      </c>
      <c r="D32" s="27"/>
      <c r="E32" s="27"/>
      <c r="F32" s="27"/>
      <c r="G32" s="27"/>
      <c r="H32" s="27">
        <v>0.23144675925925925</v>
      </c>
      <c r="I32" s="27">
        <v>0.2698148148148148</v>
      </c>
      <c r="J32" s="27">
        <v>0.29618055555555556</v>
      </c>
      <c r="K32" s="27">
        <v>0.3374537037037037</v>
      </c>
      <c r="L32" s="27"/>
      <c r="M32" s="27">
        <v>0.4346990740740741</v>
      </c>
      <c r="N32" s="27">
        <v>0.4646990740740741</v>
      </c>
      <c r="O32" s="27">
        <v>0.5195833333333334</v>
      </c>
      <c r="P32" s="27">
        <v>0.5775462962962963</v>
      </c>
      <c r="Q32" s="27">
        <v>0.5946643518518518</v>
      </c>
      <c r="R32" s="27">
        <v>0.6305902777777778</v>
      </c>
      <c r="S32" s="27">
        <v>0.6778935185185185</v>
      </c>
      <c r="T32" s="27">
        <v>0.7143287037037037</v>
      </c>
      <c r="U32" s="27">
        <v>0.7751736111111112</v>
      </c>
      <c r="V32" s="27">
        <v>0.817488425925926</v>
      </c>
      <c r="W32" s="27">
        <v>0.8356712962962963</v>
      </c>
      <c r="X32" s="27">
        <v>0.9139583333333333</v>
      </c>
      <c r="Y32" s="27"/>
      <c r="Z32" s="27">
        <v>0.9661226851851853</v>
      </c>
      <c r="AA32" s="27"/>
    </row>
    <row r="33" spans="8:8">
      <c r="B33" s="36"/>
      <c r="C33" s="37" t="s">
        <v>49</v>
      </c>
      <c r="D33" s="38"/>
      <c r="E33" s="37"/>
      <c r="F33" s="37"/>
      <c r="G33" s="37"/>
      <c r="H33" s="37" t="s">
        <v>50</v>
      </c>
      <c r="I33" s="37" t="s">
        <v>52</v>
      </c>
      <c r="J33" s="37" t="s">
        <v>53</v>
      </c>
      <c r="K33" s="37" t="s">
        <v>56</v>
      </c>
      <c r="L33" s="37"/>
      <c r="M33" s="39" t="s">
        <v>60</v>
      </c>
      <c r="N33" s="37" t="s">
        <v>63</v>
      </c>
      <c r="O33" s="37" t="s">
        <v>65</v>
      </c>
      <c r="P33" s="37" t="s">
        <v>67</v>
      </c>
      <c r="Q33" s="50">
        <v>180.42</v>
      </c>
      <c r="R33" s="37" t="s">
        <v>71</v>
      </c>
      <c r="S33" s="37" t="s">
        <v>77</v>
      </c>
      <c r="T33" s="37" t="s">
        <v>72</v>
      </c>
      <c r="U33" s="37" t="s">
        <v>74</v>
      </c>
      <c r="V33" s="37" t="s">
        <v>79</v>
      </c>
      <c r="W33" s="37" t="s">
        <v>80</v>
      </c>
      <c r="X33" s="37" t="s">
        <v>83</v>
      </c>
      <c r="Y33" s="37"/>
      <c r="Z33" s="37" t="s">
        <v>85</v>
      </c>
      <c r="AA33" s="37"/>
    </row>
    <row r="34" spans="8:8">
      <c r="B34" s="36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8:8">
      <c r="B35" s="26"/>
      <c r="C35" s="27">
        <v>0.004884259259259259</v>
      </c>
      <c r="D35" s="27"/>
      <c r="E35" s="27"/>
      <c r="F35" s="27"/>
      <c r="G35" s="27"/>
      <c r="H35" s="27">
        <v>0.24137731481481484</v>
      </c>
      <c r="I35" s="27"/>
      <c r="J35" s="27">
        <v>0.3155208333333333</v>
      </c>
      <c r="K35" s="27">
        <v>0.3638425925925926</v>
      </c>
      <c r="L35" s="27">
        <v>0.3999305555555555</v>
      </c>
      <c r="M35" s="27">
        <v>0.44525462962962964</v>
      </c>
      <c r="N35" s="27">
        <v>0.4677893518518519</v>
      </c>
      <c r="O35" s="27">
        <v>0.5311805555555555</v>
      </c>
      <c r="P35" s="27">
        <v>0.5788541666666667</v>
      </c>
      <c r="Q35" s="27"/>
      <c r="R35" s="27"/>
      <c r="S35" s="27"/>
      <c r="T35" s="27">
        <v>0.7433680555555555</v>
      </c>
      <c r="U35" s="27">
        <v>0.7760069444444445</v>
      </c>
      <c r="V35" s="27">
        <v>0.8301388888888889</v>
      </c>
      <c r="W35" s="27">
        <v>0.8642129629629629</v>
      </c>
      <c r="X35" s="27"/>
      <c r="Y35" s="27"/>
      <c r="Z35" s="27">
        <v>0.9852893518518518</v>
      </c>
      <c r="AA35" s="27"/>
    </row>
    <row r="36" spans="8:8">
      <c r="B36" s="36"/>
      <c r="C36" s="37" t="s">
        <v>48</v>
      </c>
      <c r="D36" s="37"/>
      <c r="E36" s="37"/>
      <c r="F36" s="37"/>
      <c r="G36" s="37"/>
      <c r="H36" s="39" t="s">
        <v>51</v>
      </c>
      <c r="I36" s="37"/>
      <c r="J36" s="37" t="s">
        <v>55</v>
      </c>
      <c r="K36" s="37" t="s">
        <v>57</v>
      </c>
      <c r="L36" s="37" t="s">
        <v>59</v>
      </c>
      <c r="M36" s="39" t="s">
        <v>61</v>
      </c>
      <c r="N36" s="37" t="s">
        <v>64</v>
      </c>
      <c r="O36" s="37" t="s">
        <v>66</v>
      </c>
      <c r="P36" s="37" t="s">
        <v>68</v>
      </c>
      <c r="Q36" s="37"/>
      <c r="R36" s="37"/>
      <c r="S36" s="37"/>
      <c r="T36" s="37" t="s">
        <v>78</v>
      </c>
      <c r="U36" s="37" t="s">
        <v>73</v>
      </c>
      <c r="V36" s="37" t="s">
        <v>82</v>
      </c>
      <c r="W36" s="37" t="s">
        <v>81</v>
      </c>
      <c r="X36" s="37"/>
      <c r="Y36" s="37"/>
      <c r="Z36" s="37" t="s">
        <v>84</v>
      </c>
      <c r="AA36" s="37"/>
    </row>
    <row r="37" spans="8:8">
      <c r="B37" s="36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8:8">
      <c r="B38" s="26"/>
      <c r="C38" s="27"/>
      <c r="D38" s="27"/>
      <c r="E38" s="27"/>
      <c r="F38" s="27"/>
      <c r="G38" s="27"/>
      <c r="H38" s="27"/>
      <c r="I38" s="27"/>
      <c r="J38" s="27">
        <v>0.319212962962963</v>
      </c>
      <c r="K38" s="27">
        <v>0.3615972222222222</v>
      </c>
      <c r="L38" s="27">
        <v>0.40185185185185185</v>
      </c>
      <c r="M38" s="27"/>
      <c r="N38" s="27">
        <v>0.47806712962962966</v>
      </c>
      <c r="O38" s="27"/>
      <c r="P38" s="27">
        <v>0.5822337962962963</v>
      </c>
      <c r="Q38" s="27"/>
      <c r="R38" s="27"/>
      <c r="S38" s="27"/>
      <c r="T38" s="27">
        <v>0.7498842592592593</v>
      </c>
      <c r="U38" s="27">
        <v>0.7846296296296296</v>
      </c>
      <c r="V38" s="27"/>
      <c r="W38" s="27"/>
      <c r="X38" s="27"/>
      <c r="Y38" s="27"/>
      <c r="Z38" s="27"/>
      <c r="AA38" s="27"/>
    </row>
    <row r="39" spans="8:8">
      <c r="B39" s="36"/>
      <c r="C39" s="37"/>
      <c r="D39" s="37"/>
      <c r="E39" s="37"/>
      <c r="F39" s="37"/>
      <c r="G39" s="37"/>
      <c r="H39" s="37"/>
      <c r="I39" s="37"/>
      <c r="J39" s="37" t="s">
        <v>54</v>
      </c>
      <c r="K39" s="37" t="s">
        <v>58</v>
      </c>
      <c r="L39" s="37" t="s">
        <v>59</v>
      </c>
      <c r="M39" s="37"/>
      <c r="N39" s="37" t="s">
        <v>62</v>
      </c>
      <c r="O39" s="37"/>
      <c r="P39" s="37" t="s">
        <v>69</v>
      </c>
      <c r="Q39" s="37"/>
      <c r="R39" s="37"/>
      <c r="S39" s="37"/>
      <c r="T39" s="37" t="s">
        <v>75</v>
      </c>
      <c r="U39" s="37" t="s">
        <v>76</v>
      </c>
      <c r="V39" s="37"/>
      <c r="W39" s="37"/>
      <c r="X39" s="37"/>
      <c r="Y39" s="37"/>
      <c r="Z39" s="37"/>
      <c r="AA39" s="37"/>
    </row>
    <row r="42" spans="8:8">
      <c r="K42" s="33"/>
      <c r="P42" s="33">
        <f>P32-O32</f>
        <v>0.057962962962962994</v>
      </c>
      <c r="Q42" s="32">
        <f>P42+P32</f>
        <v>0.6355092592592589</v>
      </c>
      <c r="U42" s="33">
        <f>U35-U32</f>
        <v>8.333333333339077E-4</v>
      </c>
    </row>
    <row r="43" spans="8:8">
      <c r="H43" s="33">
        <f>M32-H35</f>
        <v>0.19332175925925899</v>
      </c>
      <c r="N43" t="s">
        <v>70</v>
      </c>
      <c r="O43" s="33">
        <f>P35-P32</f>
        <v>0.001307870370371056</v>
      </c>
      <c r="P43" s="33">
        <f>P42+O43</f>
        <v>0.059270833333334064</v>
      </c>
      <c r="Q43" s="32">
        <f>Q42+O43</f>
        <v>0.6368171296296301</v>
      </c>
      <c r="U43" s="33">
        <f>U38-U35</f>
        <v>0.008622685185185053</v>
      </c>
    </row>
    <row r="44" spans="8:8">
      <c r="H44" s="33">
        <f>M35-H35</f>
        <v>0.20387731481481502</v>
      </c>
      <c r="N44" t="s">
        <v>70</v>
      </c>
      <c r="O44" s="33">
        <f>P38-P35</f>
        <v>0.0033796296296290107</v>
      </c>
      <c r="P44" s="33">
        <f>P43+O44</f>
        <v>0.0626504629629631</v>
      </c>
      <c r="Q44" s="32">
        <f>Q43+O44</f>
        <v>0.640196759259259</v>
      </c>
    </row>
    <row r="49" spans="8:8" s="45" ht="5.25" customFormat="1" customHeight="1">
      <c r="B49" s="46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</row>
    <row r="50" spans="8:8" s="33" ht="15.0" customFormat="1"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4"/>
      <c r="O50" s="43"/>
      <c r="P50" s="44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</row>
    <row r="51" spans="8:8" s="33" ht="15.0" customFormat="1"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</row>
    <row r="52" spans="8:8" s="33" ht="15.0" customFormat="1">
      <c r="C52" s="43"/>
      <c r="D52" s="43"/>
      <c r="E52" s="43"/>
      <c r="F52" s="44">
        <f>F53+F57</f>
        <v>0.21142361111111052</v>
      </c>
      <c r="G52" s="43"/>
      <c r="H52" s="43"/>
      <c r="I52" s="43"/>
      <c r="J52" s="43"/>
      <c r="K52" s="44"/>
      <c r="L52" s="44"/>
      <c r="M52" s="44"/>
      <c r="N52" s="44"/>
      <c r="O52" s="44"/>
      <c r="P52" s="44"/>
      <c r="Q52" s="43"/>
      <c r="R52" s="43"/>
      <c r="S52" s="43"/>
      <c r="T52" s="43"/>
      <c r="U52" s="44"/>
      <c r="V52" s="43"/>
      <c r="W52" s="44"/>
      <c r="X52" s="43"/>
      <c r="Y52" s="43"/>
      <c r="Z52" s="43"/>
      <c r="AA52" s="43"/>
    </row>
    <row r="53" spans="8:8" s="33" ht="15.0" customFormat="1">
      <c r="C53" s="43"/>
      <c r="D53" s="43"/>
      <c r="E53" s="43"/>
      <c r="F53" s="43">
        <f>F57-D57</f>
        <v>0.0648148148148145</v>
      </c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</row>
    <row r="54" spans="8:8" s="33" ht="15.0" customFormat="1">
      <c r="C54" s="43"/>
      <c r="D54" s="43"/>
      <c r="E54" s="44">
        <f>E55+E57</f>
        <v>0.1680902777777776</v>
      </c>
      <c r="F54" s="44">
        <f>F55+F60</f>
        <v>0.212847222222223</v>
      </c>
      <c r="G54" s="43"/>
      <c r="H54" s="44">
        <f>H57+H55</f>
        <v>0.269953703703703</v>
      </c>
      <c r="I54" s="51">
        <f>I55+I57</f>
        <v>0.32394675925925903</v>
      </c>
      <c r="J54" s="52">
        <f>J63+J55</f>
        <v>0.372002314814816</v>
      </c>
      <c r="K54" s="44"/>
      <c r="L54" s="44"/>
      <c r="M54" s="44"/>
      <c r="N54" s="44"/>
      <c r="O54" s="44"/>
      <c r="P54" s="44"/>
      <c r="Q54" s="27"/>
      <c r="R54" s="27"/>
      <c r="S54" s="43"/>
      <c r="T54" s="43"/>
      <c r="U54" s="44"/>
      <c r="V54" s="44"/>
      <c r="W54" s="44"/>
      <c r="X54" s="44"/>
      <c r="Y54" s="43"/>
      <c r="Z54" s="44"/>
      <c r="AA54" s="43"/>
    </row>
    <row r="55" spans="8:8" s="33" ht="15.15" customFormat="1">
      <c r="C55" s="43"/>
      <c r="D55" s="43"/>
      <c r="E55" s="43">
        <f>E57-D60</f>
        <v>0.051354166666666604</v>
      </c>
      <c r="F55" s="43">
        <f>F60-E57</f>
        <v>0.048055555555556004</v>
      </c>
      <c r="G55" s="43"/>
      <c r="H55" s="43">
        <f>H57-F60</f>
        <v>0.052581018518517986</v>
      </c>
      <c r="I55" s="43">
        <f>I57-H57</f>
        <v>0.05328703703703702</v>
      </c>
      <c r="J55" s="43">
        <f>J63-I57</f>
        <v>0.050671296296296964</v>
      </c>
      <c r="K55" s="43"/>
      <c r="L55" s="43"/>
      <c r="M55" s="48"/>
      <c r="N55" s="43"/>
      <c r="O55" s="43"/>
      <c r="P55" s="49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</row>
    <row r="56" spans="8:8" s="1" ht="24.75" customFormat="1" customHeight="1">
      <c r="B56" s="24">
        <v>45285.0</v>
      </c>
      <c r="C56" s="34">
        <v>0.0</v>
      </c>
      <c r="D56" s="35">
        <v>0.041666666666666664</v>
      </c>
      <c r="E56" s="34">
        <v>0.0833333333333333</v>
      </c>
      <c r="F56" s="35">
        <v>0.125</v>
      </c>
      <c r="G56" s="34">
        <v>0.166666666666667</v>
      </c>
      <c r="H56" s="35">
        <v>0.208333333333333</v>
      </c>
      <c r="I56" s="34">
        <v>0.25</v>
      </c>
      <c r="J56" s="35">
        <v>0.291666666666667</v>
      </c>
      <c r="K56" s="34">
        <v>0.333333333333333</v>
      </c>
      <c r="L56" s="35">
        <v>0.375</v>
      </c>
      <c r="M56" s="34">
        <v>0.416666666666667</v>
      </c>
      <c r="N56" s="35">
        <v>0.458333333333333</v>
      </c>
      <c r="O56" s="34">
        <v>0.5</v>
      </c>
      <c r="P56" s="35">
        <v>0.541666666666667</v>
      </c>
      <c r="Q56" s="34">
        <v>0.583333333333333</v>
      </c>
      <c r="R56" s="35">
        <v>0.625</v>
      </c>
      <c r="S56" s="34">
        <v>0.666666666666667</v>
      </c>
      <c r="T56" s="35">
        <v>0.708333333333333</v>
      </c>
      <c r="U56" s="34">
        <v>0.75</v>
      </c>
      <c r="V56" s="35">
        <v>0.791666666666667</v>
      </c>
      <c r="W56" s="34">
        <v>0.833333333333333</v>
      </c>
      <c r="X56" s="35">
        <v>0.875</v>
      </c>
      <c r="Y56" s="34">
        <v>0.916666666666667</v>
      </c>
      <c r="Z56" s="35">
        <v>0.958333333333333</v>
      </c>
      <c r="AA56" s="34">
        <v>1.0</v>
      </c>
    </row>
    <row r="57" spans="8:8" ht="15.15">
      <c r="B57" s="26"/>
      <c r="C57" s="27"/>
      <c r="D57" s="27">
        <v>0.08179398148148148</v>
      </c>
      <c r="E57" s="27">
        <v>0.11673611111111111</v>
      </c>
      <c r="F57" s="27">
        <v>0.1466087962962963</v>
      </c>
      <c r="G57" s="27"/>
      <c r="H57" s="27">
        <v>0.21737268518518518</v>
      </c>
      <c r="I57" s="27">
        <v>0.27065972222222223</v>
      </c>
      <c r="J57" s="27">
        <v>0.31070601851851853</v>
      </c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</row>
    <row r="58" spans="8:8" ht="15.15">
      <c r="B58" s="36"/>
      <c r="C58" s="37"/>
      <c r="D58" s="53">
        <v>450.45</v>
      </c>
      <c r="E58" s="37" t="s">
        <v>86</v>
      </c>
      <c r="F58" s="37" t="s">
        <v>87</v>
      </c>
      <c r="G58" s="37"/>
      <c r="H58" s="37" t="s">
        <v>90</v>
      </c>
      <c r="I58" s="37" t="s">
        <v>91</v>
      </c>
      <c r="J58" s="37" t="s">
        <v>92</v>
      </c>
      <c r="K58" s="37"/>
      <c r="L58" s="37"/>
      <c r="M58" s="30"/>
      <c r="N58" s="37"/>
      <c r="O58" s="37"/>
      <c r="P58" s="37"/>
      <c r="Q58" s="50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8:8">
      <c r="B59" s="36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8:8" ht="15.15">
      <c r="B60" s="26"/>
      <c r="C60" s="27"/>
      <c r="D60" s="27">
        <v>0.06538194444444444</v>
      </c>
      <c r="E60" s="27"/>
      <c r="F60" s="27">
        <v>0.16479166666666667</v>
      </c>
      <c r="G60" s="27"/>
      <c r="H60" s="27"/>
      <c r="I60" s="27"/>
      <c r="J60" s="27">
        <v>0.31438657407407405</v>
      </c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</row>
    <row r="61" spans="8:8">
      <c r="B61" s="36"/>
      <c r="C61" s="37"/>
      <c r="D61" s="37" t="s">
        <v>88</v>
      </c>
      <c r="E61" s="37"/>
      <c r="F61" s="37" t="s">
        <v>89</v>
      </c>
      <c r="G61" s="37"/>
      <c r="H61" s="30"/>
      <c r="I61" s="37"/>
      <c r="J61" s="37" t="s">
        <v>93</v>
      </c>
      <c r="K61" s="37"/>
      <c r="L61" s="37"/>
      <c r="M61" s="30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8:8">
      <c r="B62" s="36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8:8" ht="15.15">
      <c r="B63" s="26"/>
      <c r="C63" s="27"/>
      <c r="D63" s="27"/>
      <c r="E63" s="27"/>
      <c r="F63" s="27"/>
      <c r="G63" s="27"/>
      <c r="H63" s="27"/>
      <c r="I63" s="27"/>
      <c r="J63" s="27">
        <v>0.32133101851851853</v>
      </c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</row>
    <row r="64" spans="8:8">
      <c r="B64" s="36"/>
      <c r="C64" s="37"/>
      <c r="D64" s="37"/>
      <c r="E64" s="37"/>
      <c r="F64" s="37"/>
      <c r="G64" s="37"/>
      <c r="H64" s="37"/>
      <c r="I64" s="37"/>
      <c r="J64" s="37" t="s">
        <v>94</v>
      </c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7" spans="8:8">
      <c r="K67" s="33"/>
      <c r="P67" s="33"/>
      <c r="Q67" s="32"/>
      <c r="U67" s="33"/>
    </row>
    <row r="68" spans="8:8">
      <c r="H68" s="33"/>
      <c r="O68" s="33"/>
      <c r="P68" s="33"/>
      <c r="Q68" s="32"/>
      <c r="U68" s="33"/>
    </row>
    <row r="69" spans="8:8">
      <c r="H69" s="33"/>
      <c r="O69" s="33"/>
      <c r="P69" s="33"/>
      <c r="Q69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Company>LUKOIL Uzbekistan Operating Company LLC</Company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Guzarov, Jamshid Q.</dc:creator>
  <cp:lastModifiedBy>Jamshid Pro7</cp:lastModifiedBy>
  <dcterms:created xsi:type="dcterms:W3CDTF">2023-12-22T17:43:14Z</dcterms:created>
  <dcterms:modified xsi:type="dcterms:W3CDTF">2023-12-25T02:56:40Z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d4cbf9aa13cf492cb051941a4d28d4e5</vt:lpwstr>
  </property>
</Properties>
</file>