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uzarov\Desktop\FileJk\test20-main\"/>
    </mc:Choice>
  </mc:AlternateContent>
  <bookViews>
    <workbookView xWindow="0" yWindow="0" windowWidth="20730" windowHeight="117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2" l="1"/>
  <c r="U25" i="2"/>
  <c r="U26" i="2"/>
  <c r="U27" i="2"/>
  <c r="U28" i="2"/>
  <c r="U29" i="2"/>
  <c r="U30" i="2"/>
  <c r="T30" i="2"/>
  <c r="U43" i="2"/>
  <c r="U42" i="2"/>
  <c r="P44" i="2"/>
  <c r="P43" i="2"/>
  <c r="P25" i="2"/>
  <c r="Q44" i="2"/>
  <c r="Q43" i="2"/>
  <c r="Q42" i="2"/>
  <c r="O43" i="2"/>
  <c r="O44" i="2"/>
  <c r="P42" i="2"/>
  <c r="P29" i="2"/>
  <c r="P30" i="2"/>
  <c r="P27" i="2"/>
  <c r="P28" i="2"/>
  <c r="P26" i="2"/>
  <c r="O27" i="2"/>
  <c r="O28" i="2"/>
  <c r="O30" i="2"/>
  <c r="O29" i="2"/>
  <c r="P22" i="2"/>
  <c r="P21" i="2"/>
  <c r="O21" i="2"/>
  <c r="L22" i="2"/>
  <c r="L21" i="2"/>
  <c r="H43" i="2"/>
  <c r="H44" i="2"/>
  <c r="N30" i="2"/>
  <c r="N26" i="2"/>
  <c r="N25" i="2" s="1"/>
  <c r="N28" i="2"/>
  <c r="N27" i="2" s="1"/>
  <c r="N29" i="2"/>
  <c r="M28" i="2"/>
  <c r="M27" i="2" s="1"/>
  <c r="M30" i="2"/>
  <c r="M29" i="2" s="1"/>
  <c r="L28" i="2"/>
  <c r="L27" i="2" s="1"/>
  <c r="L30" i="2"/>
  <c r="L29" i="2" s="1"/>
  <c r="K26" i="2"/>
  <c r="K25" i="2"/>
  <c r="K28" i="2"/>
  <c r="K27" i="2"/>
  <c r="K30" i="2"/>
  <c r="K29" i="2" s="1"/>
  <c r="J30" i="2"/>
  <c r="I30" i="2"/>
  <c r="J29" i="2" s="1"/>
  <c r="C30" i="2" l="1"/>
  <c r="AA10" i="2"/>
  <c r="AA9" i="2" s="1"/>
  <c r="Y10" i="2"/>
  <c r="Y9" i="2" s="1"/>
  <c r="X9" i="2"/>
  <c r="X7" i="2"/>
  <c r="R10" i="2"/>
  <c r="W10" i="2"/>
  <c r="O10" i="2"/>
  <c r="Q10" i="2"/>
  <c r="V10" i="2"/>
  <c r="J10" i="2"/>
  <c r="L10" i="2"/>
  <c r="K10" i="2"/>
  <c r="S10" i="2"/>
  <c r="J46" i="1" l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5" i="1"/>
  <c r="F142" i="1"/>
  <c r="G142" i="1" s="1"/>
  <c r="I142" i="1" s="1"/>
  <c r="F143" i="1"/>
  <c r="G143" i="1"/>
  <c r="I143" i="1"/>
  <c r="F144" i="1"/>
  <c r="G144" i="1"/>
  <c r="I144" i="1"/>
  <c r="F70" i="1"/>
  <c r="G70" i="1"/>
  <c r="I70" i="1"/>
  <c r="F71" i="1"/>
  <c r="G71" i="1" s="1"/>
  <c r="I71" i="1" s="1"/>
  <c r="F72" i="1"/>
  <c r="G72" i="1"/>
  <c r="I72" i="1" s="1"/>
  <c r="F73" i="1"/>
  <c r="G73" i="1" s="1"/>
  <c r="I73" i="1" s="1"/>
  <c r="F74" i="1"/>
  <c r="G74" i="1"/>
  <c r="I74" i="1" s="1"/>
  <c r="F75" i="1"/>
  <c r="G75" i="1"/>
  <c r="I75" i="1" s="1"/>
  <c r="F76" i="1"/>
  <c r="G76" i="1" s="1"/>
  <c r="I76" i="1" s="1"/>
  <c r="F77" i="1"/>
  <c r="G77" i="1"/>
  <c r="I77" i="1"/>
  <c r="F78" i="1"/>
  <c r="G78" i="1"/>
  <c r="I78" i="1"/>
  <c r="F79" i="1"/>
  <c r="G79" i="1" s="1"/>
  <c r="I79" i="1" s="1"/>
  <c r="F80" i="1"/>
  <c r="G80" i="1"/>
  <c r="I80" i="1" s="1"/>
  <c r="F81" i="1"/>
  <c r="G81" i="1"/>
  <c r="I81" i="1"/>
  <c r="F82" i="1"/>
  <c r="G82" i="1"/>
  <c r="I82" i="1" s="1"/>
  <c r="F83" i="1"/>
  <c r="G83" i="1"/>
  <c r="I83" i="1" s="1"/>
  <c r="F84" i="1"/>
  <c r="G84" i="1"/>
  <c r="I84" i="1" s="1"/>
  <c r="F85" i="1"/>
  <c r="G85" i="1" s="1"/>
  <c r="I85" i="1" s="1"/>
  <c r="F86" i="1"/>
  <c r="G86" i="1"/>
  <c r="I86" i="1"/>
  <c r="F87" i="1"/>
  <c r="G87" i="1" s="1"/>
  <c r="I87" i="1" s="1"/>
  <c r="F88" i="1"/>
  <c r="G88" i="1"/>
  <c r="I88" i="1" s="1"/>
  <c r="F89" i="1"/>
  <c r="G89" i="1" s="1"/>
  <c r="I89" i="1" s="1"/>
  <c r="F90" i="1"/>
  <c r="G90" i="1"/>
  <c r="I90" i="1"/>
  <c r="F91" i="1"/>
  <c r="G91" i="1"/>
  <c r="I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/>
  <c r="I96" i="1" s="1"/>
  <c r="F97" i="1"/>
  <c r="G97" i="1"/>
  <c r="I97" i="1"/>
  <c r="F98" i="1"/>
  <c r="G98" i="1" s="1"/>
  <c r="I98" i="1" s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 s="1"/>
  <c r="I103" i="1" s="1"/>
  <c r="F104" i="1"/>
  <c r="G104" i="1"/>
  <c r="I104" i="1" s="1"/>
  <c r="F105" i="1"/>
  <c r="G105" i="1" s="1"/>
  <c r="I105" i="1" s="1"/>
  <c r="F106" i="1"/>
  <c r="G106" i="1"/>
  <c r="I106" i="1"/>
  <c r="F107" i="1"/>
  <c r="G107" i="1" s="1"/>
  <c r="I107" i="1" s="1"/>
  <c r="F108" i="1"/>
  <c r="G108" i="1"/>
  <c r="I108" i="1"/>
  <c r="F109" i="1"/>
  <c r="G109" i="1"/>
  <c r="I109" i="1"/>
  <c r="F110" i="1"/>
  <c r="G110" i="1"/>
  <c r="I110" i="1"/>
  <c r="F111" i="1"/>
  <c r="G111" i="1" s="1"/>
  <c r="I111" i="1" s="1"/>
  <c r="F112" i="1"/>
  <c r="G112" i="1" s="1"/>
  <c r="I112" i="1" s="1"/>
  <c r="F113" i="1"/>
  <c r="G113" i="1"/>
  <c r="I113" i="1" s="1"/>
  <c r="F114" i="1"/>
  <c r="G114" i="1"/>
  <c r="I114" i="1" s="1"/>
  <c r="F115" i="1"/>
  <c r="G115" i="1" s="1"/>
  <c r="I115" i="1" s="1"/>
  <c r="F116" i="1"/>
  <c r="G116" i="1"/>
  <c r="I116" i="1" s="1"/>
  <c r="F117" i="1"/>
  <c r="G117" i="1" s="1"/>
  <c r="I117" i="1" s="1"/>
  <c r="F118" i="1"/>
  <c r="G118" i="1"/>
  <c r="I118" i="1"/>
  <c r="F119" i="1"/>
  <c r="G119" i="1" s="1"/>
  <c r="I119" i="1" s="1"/>
  <c r="F120" i="1"/>
  <c r="G120" i="1"/>
  <c r="I120" i="1" s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 s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/>
  <c r="I129" i="1"/>
  <c r="F130" i="1"/>
  <c r="G130" i="1"/>
  <c r="I130" i="1"/>
  <c r="F131" i="1"/>
  <c r="G131" i="1" s="1"/>
  <c r="I131" i="1" s="1"/>
  <c r="F132" i="1"/>
  <c r="G132" i="1"/>
  <c r="I132" i="1"/>
  <c r="F133" i="1"/>
  <c r="G133" i="1"/>
  <c r="I133" i="1"/>
  <c r="F134" i="1"/>
  <c r="G134" i="1"/>
  <c r="I134" i="1" s="1"/>
  <c r="F135" i="1"/>
  <c r="G135" i="1" s="1"/>
  <c r="I135" i="1" s="1"/>
  <c r="F136" i="1"/>
  <c r="G136" i="1"/>
  <c r="I136" i="1"/>
  <c r="F137" i="1"/>
  <c r="G137" i="1" s="1"/>
  <c r="I137" i="1" s="1"/>
  <c r="F138" i="1"/>
  <c r="G138" i="1" s="1"/>
  <c r="I138" i="1" s="1"/>
  <c r="F139" i="1"/>
  <c r="G139" i="1"/>
  <c r="I139" i="1"/>
  <c r="F140" i="1"/>
  <c r="G140" i="1" s="1"/>
  <c r="I140" i="1" s="1"/>
  <c r="F141" i="1"/>
  <c r="G141" i="1"/>
  <c r="I141" i="1"/>
  <c r="F63" i="1"/>
  <c r="G63" i="1" s="1"/>
  <c r="I63" i="1" s="1"/>
  <c r="F64" i="1"/>
  <c r="G64" i="1"/>
  <c r="I64" i="1" s="1"/>
  <c r="F65" i="1"/>
  <c r="G65" i="1"/>
  <c r="I65" i="1"/>
  <c r="F66" i="1"/>
  <c r="G66" i="1" s="1"/>
  <c r="I66" i="1" s="1"/>
  <c r="F67" i="1"/>
  <c r="G67" i="1"/>
  <c r="I67" i="1" s="1"/>
  <c r="F68" i="1"/>
  <c r="G68" i="1" s="1"/>
  <c r="I68" i="1" s="1"/>
  <c r="F69" i="1"/>
  <c r="G69" i="1" s="1"/>
  <c r="I69" i="1" s="1"/>
  <c r="F46" i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45" i="1"/>
  <c r="G45" i="1" s="1"/>
  <c r="I45" i="1" s="1"/>
  <c r="G51" i="1"/>
  <c r="I51" i="1" s="1"/>
  <c r="G46" i="1"/>
  <c r="I46" i="1" s="1"/>
  <c r="F8" i="1"/>
  <c r="G8" i="1"/>
  <c r="H8" i="1"/>
  <c r="I8" i="1"/>
  <c r="J8" i="1"/>
  <c r="K8" i="1"/>
  <c r="L8" i="1"/>
  <c r="M8" i="1"/>
  <c r="N8" i="1"/>
  <c r="O8" i="1"/>
  <c r="Q8" i="1"/>
  <c r="R8" i="1"/>
  <c r="T8" i="1"/>
  <c r="V8" i="1"/>
  <c r="W8" i="1"/>
  <c r="Y8" i="1"/>
  <c r="F9" i="1"/>
  <c r="G9" i="1"/>
  <c r="H9" i="1"/>
  <c r="I9" i="1"/>
  <c r="J9" i="1"/>
  <c r="K9" i="1"/>
  <c r="L9" i="1"/>
  <c r="M9" i="1"/>
  <c r="N9" i="1"/>
  <c r="V9" i="1"/>
  <c r="F10" i="1"/>
  <c r="G10" i="1"/>
  <c r="H10" i="1"/>
  <c r="I10" i="1"/>
  <c r="J10" i="1"/>
  <c r="K10" i="1"/>
  <c r="L10" i="1"/>
  <c r="O10" i="1" s="1"/>
  <c r="R10" i="1" s="1"/>
  <c r="M10" i="1"/>
  <c r="N10" i="1"/>
  <c r="V10" i="1"/>
  <c r="F11" i="1"/>
  <c r="G11" i="1"/>
  <c r="H11" i="1"/>
  <c r="I11" i="1"/>
  <c r="J11" i="1"/>
  <c r="K11" i="1"/>
  <c r="L11" i="1"/>
  <c r="M11" i="1"/>
  <c r="N11" i="1"/>
  <c r="Q11" i="1" s="1"/>
  <c r="T11" i="1" s="1"/>
  <c r="O11" i="1"/>
  <c r="P11" i="1"/>
  <c r="S11" i="1" s="1"/>
  <c r="V11" i="1"/>
  <c r="F12" i="1"/>
  <c r="G12" i="1"/>
  <c r="H12" i="1"/>
  <c r="I12" i="1"/>
  <c r="J12" i="1"/>
  <c r="K12" i="1"/>
  <c r="L12" i="1"/>
  <c r="M12" i="1"/>
  <c r="N12" i="1"/>
  <c r="O12" i="1"/>
  <c r="P12" i="1"/>
  <c r="S12" i="1" s="1"/>
  <c r="Q12" i="1"/>
  <c r="R12" i="1"/>
  <c r="T12" i="1"/>
  <c r="V12" i="1"/>
  <c r="W12" i="1"/>
  <c r="F13" i="1"/>
  <c r="G13" i="1"/>
  <c r="H13" i="1"/>
  <c r="I13" i="1"/>
  <c r="J13" i="1"/>
  <c r="K13" i="1"/>
  <c r="L13" i="1"/>
  <c r="M13" i="1"/>
  <c r="N13" i="1"/>
  <c r="V13" i="1"/>
  <c r="F14" i="1"/>
  <c r="G14" i="1"/>
  <c r="H14" i="1"/>
  <c r="I14" i="1"/>
  <c r="J14" i="1"/>
  <c r="K14" i="1"/>
  <c r="L14" i="1"/>
  <c r="M14" i="1"/>
  <c r="N14" i="1"/>
  <c r="V14" i="1"/>
  <c r="F15" i="1"/>
  <c r="G15" i="1"/>
  <c r="H15" i="1"/>
  <c r="I15" i="1"/>
  <c r="J15" i="1"/>
  <c r="K15" i="1"/>
  <c r="L15" i="1"/>
  <c r="M15" i="1"/>
  <c r="N15" i="1"/>
  <c r="V15" i="1"/>
  <c r="F16" i="1"/>
  <c r="G16" i="1"/>
  <c r="O16" i="1" s="1"/>
  <c r="R16" i="1" s="1"/>
  <c r="H16" i="1"/>
  <c r="I16" i="1"/>
  <c r="J16" i="1"/>
  <c r="K16" i="1"/>
  <c r="L16" i="1"/>
  <c r="M16" i="1"/>
  <c r="N16" i="1"/>
  <c r="V16" i="1"/>
  <c r="F17" i="1"/>
  <c r="G17" i="1"/>
  <c r="H17" i="1"/>
  <c r="I17" i="1"/>
  <c r="J17" i="1"/>
  <c r="K17" i="1"/>
  <c r="L17" i="1"/>
  <c r="M17" i="1"/>
  <c r="N17" i="1"/>
  <c r="V17" i="1"/>
  <c r="F18" i="1"/>
  <c r="G18" i="1"/>
  <c r="H18" i="1"/>
  <c r="I18" i="1"/>
  <c r="J18" i="1"/>
  <c r="K18" i="1"/>
  <c r="L18" i="1"/>
  <c r="M18" i="1"/>
  <c r="N18" i="1"/>
  <c r="V18" i="1"/>
  <c r="F19" i="1"/>
  <c r="G19" i="1"/>
  <c r="H19" i="1"/>
  <c r="I19" i="1"/>
  <c r="J19" i="1"/>
  <c r="K19" i="1"/>
  <c r="L19" i="1"/>
  <c r="O19" i="1" s="1"/>
  <c r="R19" i="1" s="1"/>
  <c r="M19" i="1"/>
  <c r="N19" i="1"/>
  <c r="V19" i="1"/>
  <c r="F20" i="1"/>
  <c r="G20" i="1"/>
  <c r="H20" i="1"/>
  <c r="I20" i="1"/>
  <c r="J20" i="1"/>
  <c r="K20" i="1"/>
  <c r="L20" i="1"/>
  <c r="M20" i="1"/>
  <c r="N20" i="1"/>
  <c r="V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X21" i="1" s="1"/>
  <c r="W21" i="1"/>
  <c r="F22" i="1"/>
  <c r="G22" i="1"/>
  <c r="H22" i="1"/>
  <c r="I22" i="1"/>
  <c r="J22" i="1"/>
  <c r="K22" i="1"/>
  <c r="L22" i="1"/>
  <c r="O22" i="1" s="1"/>
  <c r="R22" i="1" s="1"/>
  <c r="W22" i="1" s="1"/>
  <c r="M22" i="1"/>
  <c r="N22" i="1"/>
  <c r="V22" i="1"/>
  <c r="F23" i="1"/>
  <c r="G23" i="1"/>
  <c r="H23" i="1"/>
  <c r="I23" i="1"/>
  <c r="J23" i="1"/>
  <c r="K23" i="1"/>
  <c r="L23" i="1"/>
  <c r="M23" i="1"/>
  <c r="N23" i="1"/>
  <c r="V23" i="1"/>
  <c r="F24" i="1"/>
  <c r="G24" i="1"/>
  <c r="H24" i="1"/>
  <c r="I24" i="1"/>
  <c r="J24" i="1"/>
  <c r="K24" i="1"/>
  <c r="L24" i="1"/>
  <c r="M24" i="1"/>
  <c r="N24" i="1"/>
  <c r="V24" i="1"/>
  <c r="F25" i="1"/>
  <c r="G25" i="1"/>
  <c r="H25" i="1"/>
  <c r="I25" i="1"/>
  <c r="J25" i="1"/>
  <c r="K25" i="1"/>
  <c r="L25" i="1"/>
  <c r="O25" i="1" s="1"/>
  <c r="R25" i="1" s="1"/>
  <c r="M25" i="1"/>
  <c r="P25" i="1" s="1"/>
  <c r="S25" i="1" s="1"/>
  <c r="N25" i="1"/>
  <c r="Q25" i="1" s="1"/>
  <c r="T25" i="1" s="1"/>
  <c r="V25" i="1"/>
  <c r="F26" i="1"/>
  <c r="G26" i="1"/>
  <c r="H26" i="1"/>
  <c r="I26" i="1"/>
  <c r="J26" i="1"/>
  <c r="K26" i="1"/>
  <c r="L26" i="1"/>
  <c r="M26" i="1"/>
  <c r="N26" i="1"/>
  <c r="V26" i="1"/>
  <c r="F27" i="1"/>
  <c r="G27" i="1"/>
  <c r="H27" i="1"/>
  <c r="I27" i="1"/>
  <c r="J27" i="1"/>
  <c r="K27" i="1"/>
  <c r="L27" i="1"/>
  <c r="M27" i="1"/>
  <c r="N27" i="1"/>
  <c r="V27" i="1"/>
  <c r="F28" i="1"/>
  <c r="G28" i="1"/>
  <c r="H28" i="1"/>
  <c r="I28" i="1"/>
  <c r="J28" i="1"/>
  <c r="K28" i="1"/>
  <c r="L28" i="1"/>
  <c r="M28" i="1"/>
  <c r="N28" i="1"/>
  <c r="V28" i="1"/>
  <c r="F29" i="1"/>
  <c r="G29" i="1"/>
  <c r="H29" i="1"/>
  <c r="I29" i="1"/>
  <c r="J29" i="1"/>
  <c r="K29" i="1"/>
  <c r="L29" i="1"/>
  <c r="M29" i="1"/>
  <c r="N29" i="1"/>
  <c r="V29" i="1"/>
  <c r="F30" i="1"/>
  <c r="G30" i="1"/>
  <c r="H30" i="1"/>
  <c r="I30" i="1"/>
  <c r="J30" i="1"/>
  <c r="K30" i="1"/>
  <c r="L30" i="1"/>
  <c r="M30" i="1"/>
  <c r="N30" i="1"/>
  <c r="O30" i="1"/>
  <c r="P30" i="1"/>
  <c r="S30" i="1" s="1"/>
  <c r="Q30" i="1"/>
  <c r="T30" i="1" s="1"/>
  <c r="R30" i="1"/>
  <c r="V30" i="1"/>
  <c r="F31" i="1"/>
  <c r="G31" i="1"/>
  <c r="H31" i="1"/>
  <c r="I31" i="1"/>
  <c r="J31" i="1"/>
  <c r="K31" i="1"/>
  <c r="L31" i="1"/>
  <c r="M31" i="1"/>
  <c r="N31" i="1"/>
  <c r="V31" i="1"/>
  <c r="F32" i="1"/>
  <c r="G32" i="1"/>
  <c r="H32" i="1"/>
  <c r="I32" i="1"/>
  <c r="J32" i="1"/>
  <c r="K32" i="1"/>
  <c r="L32" i="1"/>
  <c r="M32" i="1"/>
  <c r="P32" i="1" s="1"/>
  <c r="S32" i="1" s="1"/>
  <c r="N32" i="1"/>
  <c r="O32" i="1"/>
  <c r="R32" i="1" s="1"/>
  <c r="V32" i="1"/>
  <c r="F33" i="1"/>
  <c r="G33" i="1"/>
  <c r="H33" i="1"/>
  <c r="I33" i="1"/>
  <c r="J33" i="1"/>
  <c r="K33" i="1"/>
  <c r="L33" i="1"/>
  <c r="M33" i="1"/>
  <c r="N33" i="1"/>
  <c r="V33" i="1"/>
  <c r="F34" i="1"/>
  <c r="G34" i="1"/>
  <c r="H34" i="1"/>
  <c r="I34" i="1"/>
  <c r="J34" i="1"/>
  <c r="K34" i="1"/>
  <c r="L34" i="1"/>
  <c r="M34" i="1"/>
  <c r="N34" i="1"/>
  <c r="V34" i="1"/>
  <c r="F35" i="1"/>
  <c r="G35" i="1"/>
  <c r="H35" i="1"/>
  <c r="I35" i="1"/>
  <c r="J35" i="1"/>
  <c r="K35" i="1"/>
  <c r="L35" i="1"/>
  <c r="O35" i="1" s="1"/>
  <c r="R35" i="1" s="1"/>
  <c r="M35" i="1"/>
  <c r="N35" i="1"/>
  <c r="V35" i="1"/>
  <c r="F36" i="1"/>
  <c r="G36" i="1"/>
  <c r="H36" i="1"/>
  <c r="I36" i="1"/>
  <c r="J36" i="1"/>
  <c r="K36" i="1"/>
  <c r="L36" i="1"/>
  <c r="M36" i="1"/>
  <c r="N36" i="1"/>
  <c r="V36" i="1"/>
  <c r="F37" i="1"/>
  <c r="G37" i="1"/>
  <c r="H37" i="1"/>
  <c r="I37" i="1"/>
  <c r="J37" i="1"/>
  <c r="K37" i="1"/>
  <c r="L37" i="1"/>
  <c r="O37" i="1" s="1"/>
  <c r="R37" i="1" s="1"/>
  <c r="M37" i="1"/>
  <c r="N37" i="1"/>
  <c r="V37" i="1"/>
  <c r="F38" i="1"/>
  <c r="G38" i="1"/>
  <c r="H38" i="1"/>
  <c r="I38" i="1"/>
  <c r="J38" i="1"/>
  <c r="K38" i="1"/>
  <c r="L38" i="1"/>
  <c r="M38" i="1"/>
  <c r="N38" i="1"/>
  <c r="V38" i="1"/>
  <c r="F39" i="1"/>
  <c r="G39" i="1"/>
  <c r="H39" i="1"/>
  <c r="I39" i="1"/>
  <c r="J39" i="1"/>
  <c r="K39" i="1"/>
  <c r="L39" i="1"/>
  <c r="M39" i="1"/>
  <c r="N39" i="1"/>
  <c r="O39" i="1"/>
  <c r="R39" i="1" s="1"/>
  <c r="P39" i="1"/>
  <c r="S39" i="1" s="1"/>
  <c r="V39" i="1"/>
  <c r="F40" i="1"/>
  <c r="G40" i="1"/>
  <c r="H40" i="1"/>
  <c r="I40" i="1"/>
  <c r="J40" i="1"/>
  <c r="K40" i="1"/>
  <c r="L40" i="1"/>
  <c r="M40" i="1"/>
  <c r="N40" i="1"/>
  <c r="O40" i="1"/>
  <c r="R40" i="1" s="1"/>
  <c r="P40" i="1"/>
  <c r="S40" i="1" s="1"/>
  <c r="Q40" i="1"/>
  <c r="T40" i="1" s="1"/>
  <c r="V40" i="1"/>
  <c r="F41" i="1"/>
  <c r="G41" i="1"/>
  <c r="H41" i="1"/>
  <c r="I41" i="1"/>
  <c r="J41" i="1"/>
  <c r="K41" i="1"/>
  <c r="L41" i="1"/>
  <c r="O41" i="1" s="1"/>
  <c r="R41" i="1" s="1"/>
  <c r="M41" i="1"/>
  <c r="N41" i="1"/>
  <c r="V41" i="1"/>
  <c r="H7" i="1"/>
  <c r="O7" i="1" s="1"/>
  <c r="R7" i="1" s="1"/>
  <c r="K7" i="1"/>
  <c r="J7" i="1"/>
  <c r="I7" i="1"/>
  <c r="N7" i="1"/>
  <c r="Q7" i="1" s="1"/>
  <c r="T7" i="1" s="1"/>
  <c r="M7" i="1"/>
  <c r="L7" i="1"/>
  <c r="V7" i="1"/>
  <c r="F7" i="1"/>
  <c r="G7" i="1"/>
  <c r="X11" i="1" l="1"/>
  <c r="R11" i="1"/>
  <c r="W11" i="1" s="1"/>
  <c r="O15" i="1"/>
  <c r="R15" i="1" s="1"/>
  <c r="P31" i="1"/>
  <c r="S31" i="1" s="1"/>
  <c r="X31" i="1" s="1"/>
  <c r="X32" i="1"/>
  <c r="W41" i="1"/>
  <c r="O34" i="1"/>
  <c r="R34" i="1" s="1"/>
  <c r="P8" i="1"/>
  <c r="S8" i="1" s="1"/>
  <c r="Y11" i="1"/>
  <c r="P7" i="1"/>
  <c r="S7" i="1" s="1"/>
  <c r="O20" i="1"/>
  <c r="R20" i="1" s="1"/>
  <c r="W20" i="1" s="1"/>
  <c r="W37" i="1"/>
  <c r="P37" i="1"/>
  <c r="S37" i="1" s="1"/>
  <c r="X37" i="1" s="1"/>
  <c r="W40" i="1"/>
  <c r="Q35" i="1"/>
  <c r="T35" i="1" s="1"/>
  <c r="Y35" i="1" s="1"/>
  <c r="O27" i="1"/>
  <c r="R27" i="1" s="1"/>
  <c r="W27" i="1" s="1"/>
  <c r="W32" i="1"/>
  <c r="P41" i="1"/>
  <c r="S41" i="1" s="1"/>
  <c r="X41" i="1" s="1"/>
  <c r="O36" i="1"/>
  <c r="R36" i="1" s="1"/>
  <c r="W36" i="1" s="1"/>
  <c r="O13" i="1"/>
  <c r="R13" i="1" s="1"/>
  <c r="W13" i="1" s="1"/>
  <c r="Q13" i="1"/>
  <c r="T13" i="1" s="1"/>
  <c r="Y13" i="1" s="1"/>
  <c r="P13" i="1"/>
  <c r="S13" i="1" s="1"/>
  <c r="X13" i="1" s="1"/>
  <c r="P24" i="1"/>
  <c r="S24" i="1" s="1"/>
  <c r="X24" i="1" s="1"/>
  <c r="Q16" i="1"/>
  <c r="T16" i="1" s="1"/>
  <c r="Y16" i="1" s="1"/>
  <c r="Q17" i="1"/>
  <c r="T17" i="1" s="1"/>
  <c r="Y17" i="1" s="1"/>
  <c r="Q32" i="1"/>
  <c r="T32" i="1" s="1"/>
  <c r="Y32" i="1" s="1"/>
  <c r="O26" i="1"/>
  <c r="R26" i="1" s="1"/>
  <c r="W26" i="1" s="1"/>
  <c r="P16" i="1"/>
  <c r="S16" i="1" s="1"/>
  <c r="Q20" i="1"/>
  <c r="T20" i="1" s="1"/>
  <c r="Y20" i="1" s="1"/>
  <c r="Q41" i="1"/>
  <c r="T41" i="1" s="1"/>
  <c r="Y41" i="1" s="1"/>
  <c r="O31" i="1"/>
  <c r="R31" i="1" s="1"/>
  <c r="W31" i="1" s="1"/>
  <c r="P20" i="1"/>
  <c r="S20" i="1" s="1"/>
  <c r="X20" i="1" s="1"/>
  <c r="O18" i="1"/>
  <c r="R18" i="1" s="1"/>
  <c r="Q36" i="1"/>
  <c r="T36" i="1" s="1"/>
  <c r="Y36" i="1" s="1"/>
  <c r="P27" i="1"/>
  <c r="S27" i="1" s="1"/>
  <c r="X27" i="1" s="1"/>
  <c r="P35" i="1"/>
  <c r="S35" i="1" s="1"/>
  <c r="P22" i="1"/>
  <c r="S22" i="1" s="1"/>
  <c r="X22" i="1" s="1"/>
  <c r="Q37" i="1"/>
  <c r="T37" i="1" s="1"/>
  <c r="Y37" i="1" s="1"/>
  <c r="P10" i="1"/>
  <c r="S10" i="1" s="1"/>
  <c r="X10" i="1" s="1"/>
  <c r="P29" i="1"/>
  <c r="S29" i="1" s="1"/>
  <c r="X29" i="1" s="1"/>
  <c r="W16" i="1"/>
  <c r="X35" i="1"/>
  <c r="W30" i="1"/>
  <c r="P34" i="1"/>
  <c r="S34" i="1" s="1"/>
  <c r="X34" i="1" s="1"/>
  <c r="Q15" i="1"/>
  <c r="T15" i="1" s="1"/>
  <c r="Y15" i="1" s="1"/>
  <c r="Q39" i="1"/>
  <c r="T39" i="1" s="1"/>
  <c r="Y39" i="1" s="1"/>
  <c r="O28" i="1"/>
  <c r="R28" i="1" s="1"/>
  <c r="W28" i="1" s="1"/>
  <c r="Q26" i="1"/>
  <c r="T26" i="1" s="1"/>
  <c r="Y26" i="1" s="1"/>
  <c r="P17" i="1"/>
  <c r="S17" i="1" s="1"/>
  <c r="X17" i="1" s="1"/>
  <c r="P26" i="1"/>
  <c r="S26" i="1" s="1"/>
  <c r="X26" i="1" s="1"/>
  <c r="P36" i="1"/>
  <c r="S36" i="1" s="1"/>
  <c r="X36" i="1" s="1"/>
  <c r="O17" i="1"/>
  <c r="R17" i="1" s="1"/>
  <c r="W17" i="1" s="1"/>
  <c r="O23" i="1"/>
  <c r="R23" i="1" s="1"/>
  <c r="W23" i="1" s="1"/>
  <c r="O33" i="1"/>
  <c r="R33" i="1" s="1"/>
  <c r="W33" i="1" s="1"/>
  <c r="Q31" i="1"/>
  <c r="T31" i="1" s="1"/>
  <c r="Y31" i="1" s="1"/>
  <c r="P38" i="1"/>
  <c r="S38" i="1" s="1"/>
  <c r="X38" i="1" s="1"/>
  <c r="O24" i="1"/>
  <c r="R24" i="1" s="1"/>
  <c r="W24" i="1" s="1"/>
  <c r="Q22" i="1"/>
  <c r="T22" i="1" s="1"/>
  <c r="Y22" i="1" s="1"/>
  <c r="W15" i="1"/>
  <c r="O14" i="1"/>
  <c r="R14" i="1" s="1"/>
  <c r="W14" i="1" s="1"/>
  <c r="W34" i="1"/>
  <c r="Q27" i="1"/>
  <c r="T27" i="1" s="1"/>
  <c r="Y27" i="1" s="1"/>
  <c r="P19" i="1"/>
  <c r="S19" i="1" s="1"/>
  <c r="X19" i="1" s="1"/>
  <c r="P15" i="1"/>
  <c r="S15" i="1" s="1"/>
  <c r="X15" i="1" s="1"/>
  <c r="P18" i="1"/>
  <c r="S18" i="1" s="1"/>
  <c r="X18" i="1" s="1"/>
  <c r="W39" i="1"/>
  <c r="O29" i="1"/>
  <c r="R29" i="1" s="1"/>
  <c r="W29" i="1" s="1"/>
  <c r="W18" i="1"/>
  <c r="W25" i="1"/>
  <c r="Y30" i="1"/>
  <c r="W19" i="1"/>
  <c r="X30" i="1"/>
  <c r="Y25" i="1"/>
  <c r="W35" i="1"/>
  <c r="X25" i="1"/>
  <c r="X8" i="1"/>
  <c r="X12" i="1"/>
  <c r="W10" i="1"/>
  <c r="O9" i="1"/>
  <c r="R9" i="1" s="1"/>
  <c r="W9" i="1" s="1"/>
  <c r="Y12" i="1"/>
  <c r="Q18" i="1"/>
  <c r="T18" i="1" s="1"/>
  <c r="Y18" i="1" s="1"/>
  <c r="Q23" i="1"/>
  <c r="T23" i="1" s="1"/>
  <c r="Y23" i="1" s="1"/>
  <c r="Y10" i="1"/>
  <c r="Q28" i="1"/>
  <c r="T28" i="1" s="1"/>
  <c r="Y28" i="1" s="1"/>
  <c r="P23" i="1"/>
  <c r="S23" i="1" s="1"/>
  <c r="X23" i="1" s="1"/>
  <c r="X39" i="1"/>
  <c r="Q33" i="1"/>
  <c r="T33" i="1" s="1"/>
  <c r="Y33" i="1" s="1"/>
  <c r="P28" i="1"/>
  <c r="S28" i="1" s="1"/>
  <c r="X28" i="1" s="1"/>
  <c r="Q9" i="1"/>
  <c r="T9" i="1" s="1"/>
  <c r="Y9" i="1" s="1"/>
  <c r="Q38" i="1"/>
  <c r="T38" i="1" s="1"/>
  <c r="Y38" i="1" s="1"/>
  <c r="P33" i="1"/>
  <c r="S33" i="1" s="1"/>
  <c r="X33" i="1" s="1"/>
  <c r="Q14" i="1"/>
  <c r="T14" i="1" s="1"/>
  <c r="Y14" i="1" s="1"/>
  <c r="P9" i="1"/>
  <c r="S9" i="1" s="1"/>
  <c r="X9" i="1" s="1"/>
  <c r="Q19" i="1"/>
  <c r="T19" i="1" s="1"/>
  <c r="Y19" i="1" s="1"/>
  <c r="P14" i="1"/>
  <c r="S14" i="1" s="1"/>
  <c r="X14" i="1" s="1"/>
  <c r="O38" i="1"/>
  <c r="R38" i="1" s="1"/>
  <c r="W38" i="1" s="1"/>
  <c r="Q24" i="1"/>
  <c r="T24" i="1" s="1"/>
  <c r="Y24" i="1" s="1"/>
  <c r="Y40" i="1"/>
  <c r="Q29" i="1"/>
  <c r="T29" i="1" s="1"/>
  <c r="Y29" i="1" s="1"/>
  <c r="Y21" i="1"/>
  <c r="X16" i="1"/>
  <c r="Q10" i="1"/>
  <c r="T10" i="1" s="1"/>
  <c r="X40" i="1"/>
  <c r="Q34" i="1"/>
  <c r="T34" i="1" s="1"/>
  <c r="Y34" i="1" s="1"/>
  <c r="Y7" i="1"/>
  <c r="W7" i="1"/>
  <c r="X7" i="1"/>
</calcChain>
</file>

<file path=xl/sharedStrings.xml><?xml version="1.0" encoding="utf-8"?>
<sst xmlns="http://schemas.openxmlformats.org/spreadsheetml/2006/main" count="83" uniqueCount="79">
  <si>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</si>
  <si>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</si>
  <si>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</si>
  <si>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</si>
  <si>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</si>
  <si>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</si>
  <si>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</si>
  <si>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</si>
  <si>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</si>
  <si>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</si>
  <si>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</si>
  <si>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</si>
  <si>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</si>
  <si>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</si>
  <si>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</si>
  <si>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</si>
  <si>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</si>
  <si>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</si>
  <si>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</si>
  <si>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</si>
  <si>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</si>
  <si>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</si>
  <si>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</si>
  <si>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</si>
  <si>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</si>
  <si>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</si>
  <si>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</si>
  <si>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</si>
  <si>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</si>
  <si>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</si>
  <si>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</si>
  <si>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</si>
  <si>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</si>
  <si>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</si>
  <si>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</si>
  <si>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</si>
  <si>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</si>
  <si>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</si>
  <si>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</si>
  <si>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</si>
  <si>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</si>
  <si>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</si>
  <si>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</si>
  <si>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</si>
  <si>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</si>
  <si>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</si>
  <si>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</si>
  <si>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</si>
  <si>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</si>
  <si>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</si>
  <si>
    <t>112,54</t>
  </si>
  <si>
    <t>589,78</t>
  </si>
  <si>
    <t>110,46</t>
  </si>
  <si>
    <t>137,34</t>
  </si>
  <si>
    <t>130,70</t>
  </si>
  <si>
    <t>60,20</t>
  </si>
  <si>
    <t>68,17</t>
  </si>
  <si>
    <t>60,44</t>
  </si>
  <si>
    <t>43,34</t>
  </si>
  <si>
    <t>57,52</t>
  </si>
  <si>
    <t>401,35</t>
  </si>
  <si>
    <t>825,92</t>
  </si>
  <si>
    <t>66,65</t>
  </si>
  <si>
    <t>245,38</t>
  </si>
  <si>
    <t>62,71</t>
  </si>
  <si>
    <t>51,86</t>
  </si>
  <si>
    <t>56,09</t>
  </si>
  <si>
    <t>108,85</t>
  </si>
  <si>
    <t>94,14</t>
  </si>
  <si>
    <t>70,83</t>
  </si>
  <si>
    <t>раз</t>
  </si>
  <si>
    <t>197,33</t>
  </si>
  <si>
    <t>213,94</t>
  </si>
  <si>
    <t>51,57</t>
  </si>
  <si>
    <t>107,46</t>
  </si>
  <si>
    <t>120,07</t>
  </si>
  <si>
    <t>195,12</t>
  </si>
  <si>
    <t>86,26</t>
  </si>
  <si>
    <t>79,92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</si>
</sst>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_₽;[Red]#,##0\ _₽"/>
    <numFmt numFmtId="165" formatCode="0.00;[Red]0.00"/>
    <numFmt numFmtId="166" formatCode="#,##0.00\ _₽;[Red]#,##0.00\ _₽"/>
    <numFmt numFmtId="167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164" fontId="0" fillId="6" borderId="1" xfId="0" applyNumberForma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164" fontId="0" fillId="7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0" borderId="0" xfId="0" applyNumberFormat="1"/>
    <xf numFmtId="166" fontId="0" fillId="0" borderId="1" xfId="0" applyNumberFormat="1" applyBorder="1"/>
    <xf numFmtId="164" fontId="0" fillId="0" borderId="2" xfId="0" applyNumberFormat="1" applyBorder="1"/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14" fontId="0" fillId="2" borderId="2" xfId="0" applyNumberFormat="1" applyFill="1" applyBorder="1" applyAlignment="1">
      <alignment vertical="center"/>
    </xf>
    <xf numFmtId="21" fontId="0" fillId="10" borderId="2" xfId="0" applyNumberFormat="1" applyFill="1" applyBorder="1" applyAlignment="1">
      <alignment horizontal="left" vertical="center"/>
    </xf>
    <xf numFmtId="20" fontId="0" fillId="10" borderId="2" xfId="0" applyNumberFormat="1" applyFill="1" applyBorder="1" applyAlignment="1">
      <alignment horizontal="left" vertic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7" fontId="0" fillId="5" borderId="0" xfId="0" applyNumberFormat="1" applyFill="1" applyBorder="1"/>
    <xf numFmtId="167" fontId="0" fillId="5" borderId="0" xfId="0" applyNumberFormat="1" applyFill="1" applyBorder="1" applyAlignment="1">
      <alignment horizontal="left"/>
    </xf>
    <xf numFmtId="16" fontId="0" fillId="10" borderId="2" xfId="0" applyNumberFormat="1" applyFill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/>
    </xf>
    <xf numFmtId="49" fontId="0" fillId="11" borderId="0" xfId="0" applyNumberFormat="1" applyFill="1" applyBorder="1"/>
    <xf numFmtId="49" fontId="0" fillId="11" borderId="0" xfId="0" applyNumberFormat="1" applyFill="1" applyBorder="1" applyAlignment="1">
      <alignment horizontal="left"/>
    </xf>
    <xf numFmtId="49" fontId="0" fillId="11" borderId="0" xfId="0" applyNumberFormat="1" applyFill="1"/>
    <xf numFmtId="49" fontId="0" fillId="8" borderId="0" xfId="0" applyNumberFormat="1" applyFill="1" applyBorder="1" applyAlignment="1">
      <alignment horizontal="left"/>
    </xf>
    <xf numFmtId="167" fontId="0" fillId="0" borderId="0" xfId="0" applyNumberFormat="1"/>
    <xf numFmtId="165" fontId="0" fillId="8" borderId="0" xfId="0" applyNumberFormat="1" applyFill="1" applyBorder="1" applyAlignment="1">
      <alignment horizontal="left"/>
    </xf>
    <xf numFmtId="20" fontId="2" fillId="0" borderId="0" xfId="0" applyNumberFormat="1" applyFont="1"/>
    <xf numFmtId="167" fontId="2" fillId="0" borderId="0" xfId="0" applyNumberFormat="1" applyFont="1"/>
    <xf numFmtId="165" fontId="0" fillId="11" borderId="0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opLeftCell="C76" zoomScale="85" zoomScaleNormal="85" workbookViewId="0">
      <selection activeCell="C46" sqref="A46:XFD46"/>
    </sheetView>
  </sheetViews>
  <sheetFormatPr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4">
        <v>26</v>
      </c>
      <c r="H5" s="4">
        <v>34</v>
      </c>
      <c r="I5" s="4" t="s">
        <v>25</v>
      </c>
      <c r="J5" s="4" t="s">
        <v>26</v>
      </c>
      <c r="K5" s="4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13" t="s">
        <v>19</v>
      </c>
      <c r="X5" s="13" t="s">
        <v>20</v>
      </c>
      <c r="Y5" s="13" t="s">
        <v>21</v>
      </c>
    </row>
    <row r="6" spans="4:28" ht="38.25" customHeight="1" x14ac:dyDescent="0.25">
      <c r="D6" s="2" t="s">
        <v>0</v>
      </c>
      <c r="E6" s="3" t="s">
        <v>1</v>
      </c>
      <c r="F6" s="8" t="s">
        <v>17</v>
      </c>
      <c r="G6" s="1" t="s">
        <v>4</v>
      </c>
      <c r="H6" s="1" t="s">
        <v>31</v>
      </c>
      <c r="I6" s="1" t="s">
        <v>28</v>
      </c>
      <c r="J6" s="1" t="s">
        <v>29</v>
      </c>
      <c r="K6" s="1" t="s">
        <v>30</v>
      </c>
      <c r="L6" s="1" t="s">
        <v>22</v>
      </c>
      <c r="M6" s="1" t="s">
        <v>23</v>
      </c>
      <c r="N6" s="1" t="s">
        <v>24</v>
      </c>
      <c r="O6" s="1" t="s">
        <v>11</v>
      </c>
      <c r="P6" s="1" t="s">
        <v>12</v>
      </c>
      <c r="Q6" s="1" t="s">
        <v>13</v>
      </c>
      <c r="R6" s="1"/>
      <c r="S6" s="1"/>
      <c r="T6" s="1"/>
      <c r="U6" s="1" t="s">
        <v>18</v>
      </c>
      <c r="V6" s="1"/>
      <c r="W6" s="1"/>
      <c r="X6" s="1"/>
      <c r="Y6" s="1"/>
      <c r="Z6" s="1"/>
      <c r="AA6" s="1"/>
      <c r="AB6" s="1"/>
    </row>
    <row r="7" spans="4:28" s="7" customFormat="1" ht="28.5" customHeight="1" x14ac:dyDescent="0.35">
      <c r="D7" s="6">
        <v>2000</v>
      </c>
      <c r="E7" s="6">
        <v>2000</v>
      </c>
      <c r="F7" s="10">
        <f>(D7+E7)*60</f>
        <v>240000</v>
      </c>
      <c r="G7" s="17">
        <f>(D7*2-D7)*26</f>
        <v>52000</v>
      </c>
      <c r="H7" s="15">
        <f>D7*34</f>
        <v>68000</v>
      </c>
      <c r="I7" s="14">
        <f>57*E7</f>
        <v>114000</v>
      </c>
      <c r="J7" s="14">
        <f>56*E7</f>
        <v>112000</v>
      </c>
      <c r="K7" s="14">
        <f>55*E7</f>
        <v>110000</v>
      </c>
      <c r="L7" s="9">
        <f>3*10*E7-E7</f>
        <v>58000</v>
      </c>
      <c r="M7" s="9">
        <f>4*10*E7-E7</f>
        <v>78000</v>
      </c>
      <c r="N7" s="17">
        <f>5*10*E7-E7</f>
        <v>98000</v>
      </c>
      <c r="O7" s="6">
        <f>L7+G7-H7-I7</f>
        <v>-72000</v>
      </c>
      <c r="P7" s="6">
        <f>G7+M7-H7-J7</f>
        <v>-50000</v>
      </c>
      <c r="Q7" s="6">
        <f>G7+N7-H7-K7</f>
        <v>-28000</v>
      </c>
      <c r="R7" s="6">
        <f>O7-J7-E7</f>
        <v>-186000</v>
      </c>
      <c r="S7" s="6">
        <f>P7-J7-E7</f>
        <v>-164000</v>
      </c>
      <c r="T7" s="6">
        <f>Q7-K7-E7</f>
        <v>-140000</v>
      </c>
      <c r="U7" s="12">
        <v>0.5</v>
      </c>
      <c r="V7" s="12">
        <f>11/U7</f>
        <v>22</v>
      </c>
      <c r="W7" s="6">
        <f>V7*R7</f>
        <v>-4092000</v>
      </c>
      <c r="X7" s="6">
        <f>V7*S7</f>
        <v>-3608000</v>
      </c>
      <c r="Y7" s="6">
        <f>V7*T7</f>
        <v>-3080000</v>
      </c>
      <c r="Z7" s="11"/>
      <c r="AA7" s="11"/>
      <c r="AB7" s="11"/>
    </row>
    <row r="8" spans="4:28" s="7" customFormat="1" ht="28.5" customHeight="1" x14ac:dyDescent="0.35">
      <c r="D8" s="6">
        <v>0</v>
      </c>
      <c r="E8" s="6">
        <v>2000</v>
      </c>
      <c r="F8" s="10">
        <f t="shared" ref="F8:F41" si="0">(D8+E8)*60</f>
        <v>120000</v>
      </c>
      <c r="G8" s="17">
        <f t="shared" ref="G8:G41" si="1">(D8*2-D8)*26</f>
        <v>0</v>
      </c>
      <c r="H8" s="15">
        <f t="shared" ref="H8:H41" si="2">D8*34</f>
        <v>0</v>
      </c>
      <c r="I8" s="14">
        <f t="shared" ref="I8:I41" si="3">57*E8</f>
        <v>114000</v>
      </c>
      <c r="J8" s="14">
        <f t="shared" ref="J8:J41" si="4">56*E8</f>
        <v>112000</v>
      </c>
      <c r="K8" s="14">
        <f t="shared" ref="K8:K41" si="5">55*E8</f>
        <v>110000</v>
      </c>
      <c r="L8" s="9">
        <f t="shared" ref="L8:L41" si="6">3*10*E8-E8</f>
        <v>58000</v>
      </c>
      <c r="M8" s="9">
        <f t="shared" ref="M8:M41" si="7">4*10*E8-E8</f>
        <v>78000</v>
      </c>
      <c r="N8" s="17">
        <f t="shared" ref="N8:N41" si="8">5*10*E8-E8</f>
        <v>98000</v>
      </c>
      <c r="O8" s="6">
        <f t="shared" ref="O8:O41" si="9">L8+G8-H8-I8</f>
        <v>-56000</v>
      </c>
      <c r="P8" s="6">
        <f t="shared" ref="P8:P41" si="10">G8+M8-H8-J8</f>
        <v>-34000</v>
      </c>
      <c r="Q8" s="6">
        <f t="shared" ref="Q8:Q41" si="11">G8+N8-H8-K8</f>
        <v>-12000</v>
      </c>
      <c r="R8" s="6">
        <f t="shared" ref="R8:R41" si="12">O8-J8-E8</f>
        <v>-170000</v>
      </c>
      <c r="S8" s="6">
        <f t="shared" ref="S8:S41" si="13">P8-J8-E8</f>
        <v>-148000</v>
      </c>
      <c r="T8" s="6">
        <f t="shared" ref="T8:T41" si="14">Q8-K8-E8</f>
        <v>-124000</v>
      </c>
      <c r="U8" s="12">
        <v>0.5</v>
      </c>
      <c r="V8" s="12">
        <f t="shared" ref="V8:V41" si="15">11/U8</f>
        <v>22</v>
      </c>
      <c r="W8" s="6">
        <f t="shared" ref="W8:W41" si="16">V8*R8</f>
        <v>-3740000</v>
      </c>
      <c r="X8" s="6">
        <f t="shared" ref="X8:X41" si="17">V8*S8</f>
        <v>-3256000</v>
      </c>
      <c r="Y8" s="6">
        <f t="shared" ref="Y8:Y41" si="18">V8*T8</f>
        <v>-2728000</v>
      </c>
      <c r="Z8" s="11"/>
      <c r="AA8" s="11"/>
      <c r="AB8" s="11"/>
    </row>
    <row r="9" spans="4:28" s="7" customFormat="1" ht="29.25" customHeight="1" x14ac:dyDescent="0.35">
      <c r="D9" s="6">
        <v>2000</v>
      </c>
      <c r="E9" s="6">
        <v>0</v>
      </c>
      <c r="F9" s="10">
        <f t="shared" si="0"/>
        <v>120000</v>
      </c>
      <c r="G9" s="17">
        <f t="shared" si="1"/>
        <v>52000</v>
      </c>
      <c r="H9" s="15">
        <f t="shared" si="2"/>
        <v>68000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9">
        <f t="shared" si="6"/>
        <v>0</v>
      </c>
      <c r="M9" s="9">
        <f t="shared" si="7"/>
        <v>0</v>
      </c>
      <c r="N9" s="17">
        <f t="shared" si="8"/>
        <v>0</v>
      </c>
      <c r="O9" s="6">
        <f t="shared" si="9"/>
        <v>-16000</v>
      </c>
      <c r="P9" s="6">
        <f t="shared" si="10"/>
        <v>-16000</v>
      </c>
      <c r="Q9" s="6">
        <f t="shared" si="11"/>
        <v>-16000</v>
      </c>
      <c r="R9" s="6">
        <f t="shared" si="12"/>
        <v>-16000</v>
      </c>
      <c r="S9" s="16">
        <f t="shared" si="13"/>
        <v>-16000</v>
      </c>
      <c r="T9" s="6">
        <f t="shared" si="14"/>
        <v>-16000</v>
      </c>
      <c r="U9" s="12">
        <v>0.5</v>
      </c>
      <c r="V9" s="12">
        <f t="shared" si="15"/>
        <v>22</v>
      </c>
      <c r="W9" s="6">
        <f t="shared" si="16"/>
        <v>-352000</v>
      </c>
      <c r="X9" s="6">
        <f t="shared" si="17"/>
        <v>-352000</v>
      </c>
      <c r="Y9" s="6">
        <f t="shared" si="18"/>
        <v>-352000</v>
      </c>
      <c r="Z9" s="11"/>
      <c r="AA9" s="11"/>
      <c r="AB9" s="11"/>
    </row>
    <row r="10" spans="4:28" s="7" customFormat="1" ht="24.75" customHeight="1" x14ac:dyDescent="0.35">
      <c r="D10" s="6">
        <v>4000</v>
      </c>
      <c r="E10" s="6">
        <v>4000</v>
      </c>
      <c r="F10" s="10">
        <f t="shared" si="0"/>
        <v>480000</v>
      </c>
      <c r="G10" s="17">
        <f t="shared" si="1"/>
        <v>104000</v>
      </c>
      <c r="H10" s="15">
        <f t="shared" si="2"/>
        <v>136000</v>
      </c>
      <c r="I10" s="14">
        <f t="shared" si="3"/>
        <v>228000</v>
      </c>
      <c r="J10" s="14">
        <f t="shared" si="4"/>
        <v>224000</v>
      </c>
      <c r="K10" s="14">
        <f t="shared" si="5"/>
        <v>220000</v>
      </c>
      <c r="L10" s="9">
        <f t="shared" si="6"/>
        <v>116000</v>
      </c>
      <c r="M10" s="9">
        <f t="shared" si="7"/>
        <v>156000</v>
      </c>
      <c r="N10" s="17">
        <f t="shared" si="8"/>
        <v>196000</v>
      </c>
      <c r="O10" s="6">
        <f t="shared" si="9"/>
        <v>-144000</v>
      </c>
      <c r="P10" s="6">
        <f t="shared" si="10"/>
        <v>-100000</v>
      </c>
      <c r="Q10" s="6">
        <f t="shared" si="11"/>
        <v>-56000</v>
      </c>
      <c r="R10" s="6">
        <f t="shared" si="12"/>
        <v>-372000</v>
      </c>
      <c r="S10" s="6">
        <f t="shared" si="13"/>
        <v>-328000</v>
      </c>
      <c r="T10" s="6">
        <f t="shared" si="14"/>
        <v>-280000</v>
      </c>
      <c r="U10" s="12">
        <v>0.5</v>
      </c>
      <c r="V10" s="12">
        <f t="shared" si="15"/>
        <v>22</v>
      </c>
      <c r="W10" s="6">
        <f t="shared" si="16"/>
        <v>-8184000</v>
      </c>
      <c r="X10" s="6">
        <f t="shared" si="17"/>
        <v>-7216000</v>
      </c>
      <c r="Y10" s="6">
        <f t="shared" si="18"/>
        <v>-6160000</v>
      </c>
      <c r="Z10" s="11"/>
      <c r="AA10" s="11"/>
      <c r="AB10" s="11"/>
    </row>
    <row r="11" spans="4:28" s="7" customFormat="1" ht="24.75" customHeight="1" x14ac:dyDescent="0.35">
      <c r="D11" s="6">
        <v>4000</v>
      </c>
      <c r="E11" s="6">
        <v>0</v>
      </c>
      <c r="F11" s="10">
        <f t="shared" si="0"/>
        <v>240000</v>
      </c>
      <c r="G11" s="17">
        <f t="shared" si="1"/>
        <v>104000</v>
      </c>
      <c r="H11" s="15">
        <f t="shared" si="2"/>
        <v>136000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9">
        <f t="shared" si="6"/>
        <v>0</v>
      </c>
      <c r="M11" s="9">
        <f t="shared" si="7"/>
        <v>0</v>
      </c>
      <c r="N11" s="17">
        <f t="shared" si="8"/>
        <v>0</v>
      </c>
      <c r="O11" s="6">
        <f t="shared" si="9"/>
        <v>-32000</v>
      </c>
      <c r="P11" s="6">
        <f t="shared" si="10"/>
        <v>-32000</v>
      </c>
      <c r="Q11" s="6">
        <f t="shared" si="11"/>
        <v>-32000</v>
      </c>
      <c r="R11" s="6">
        <f t="shared" si="12"/>
        <v>-32000</v>
      </c>
      <c r="S11" s="16">
        <f t="shared" si="13"/>
        <v>-32000</v>
      </c>
      <c r="T11" s="6">
        <f t="shared" si="14"/>
        <v>-32000</v>
      </c>
      <c r="U11" s="12">
        <v>0.5</v>
      </c>
      <c r="V11" s="12">
        <f t="shared" si="15"/>
        <v>22</v>
      </c>
      <c r="W11" s="6">
        <f t="shared" si="16"/>
        <v>-704000</v>
      </c>
      <c r="X11" s="6">
        <f t="shared" si="17"/>
        <v>-704000</v>
      </c>
      <c r="Y11" s="6">
        <f t="shared" si="18"/>
        <v>-704000</v>
      </c>
      <c r="Z11" s="11"/>
      <c r="AA11" s="11"/>
      <c r="AB11" s="11"/>
    </row>
    <row r="12" spans="4:28" s="7" customFormat="1" ht="24.75" customHeight="1" x14ac:dyDescent="0.35">
      <c r="D12" s="6">
        <v>0</v>
      </c>
      <c r="E12" s="6">
        <v>4000</v>
      </c>
      <c r="F12" s="10">
        <f t="shared" si="0"/>
        <v>240000</v>
      </c>
      <c r="G12" s="17">
        <f t="shared" si="1"/>
        <v>0</v>
      </c>
      <c r="H12" s="15">
        <f t="shared" si="2"/>
        <v>0</v>
      </c>
      <c r="I12" s="14">
        <f t="shared" si="3"/>
        <v>228000</v>
      </c>
      <c r="J12" s="14">
        <f t="shared" si="4"/>
        <v>224000</v>
      </c>
      <c r="K12" s="14">
        <f t="shared" si="5"/>
        <v>220000</v>
      </c>
      <c r="L12" s="9">
        <f t="shared" si="6"/>
        <v>116000</v>
      </c>
      <c r="M12" s="9">
        <f t="shared" si="7"/>
        <v>156000</v>
      </c>
      <c r="N12" s="17">
        <f t="shared" si="8"/>
        <v>196000</v>
      </c>
      <c r="O12" s="6">
        <f t="shared" si="9"/>
        <v>-112000</v>
      </c>
      <c r="P12" s="6">
        <f t="shared" si="10"/>
        <v>-68000</v>
      </c>
      <c r="Q12" s="6">
        <f t="shared" si="11"/>
        <v>-24000</v>
      </c>
      <c r="R12" s="6">
        <f t="shared" si="12"/>
        <v>-340000</v>
      </c>
      <c r="S12" s="6">
        <f t="shared" si="13"/>
        <v>-296000</v>
      </c>
      <c r="T12" s="6">
        <f t="shared" si="14"/>
        <v>-248000</v>
      </c>
      <c r="U12" s="12">
        <v>0.5</v>
      </c>
      <c r="V12" s="12">
        <f t="shared" si="15"/>
        <v>22</v>
      </c>
      <c r="W12" s="6">
        <f t="shared" si="16"/>
        <v>-7480000</v>
      </c>
      <c r="X12" s="6">
        <f t="shared" si="17"/>
        <v>-6512000</v>
      </c>
      <c r="Y12" s="6">
        <f t="shared" si="18"/>
        <v>-5456000</v>
      </c>
      <c r="Z12" s="11"/>
      <c r="AA12" s="11"/>
      <c r="AB12" s="11"/>
    </row>
    <row r="13" spans="4:28" s="7" customFormat="1" ht="24.75" customHeight="1" x14ac:dyDescent="0.35">
      <c r="D13" s="6">
        <v>4000</v>
      </c>
      <c r="E13" s="6">
        <v>2000</v>
      </c>
      <c r="F13" s="10">
        <f t="shared" si="0"/>
        <v>360000</v>
      </c>
      <c r="G13" s="17">
        <f t="shared" si="1"/>
        <v>104000</v>
      </c>
      <c r="H13" s="15">
        <f t="shared" si="2"/>
        <v>136000</v>
      </c>
      <c r="I13" s="14">
        <f t="shared" si="3"/>
        <v>114000</v>
      </c>
      <c r="J13" s="14">
        <f t="shared" si="4"/>
        <v>112000</v>
      </c>
      <c r="K13" s="14">
        <f t="shared" si="5"/>
        <v>110000</v>
      </c>
      <c r="L13" s="9">
        <f t="shared" si="6"/>
        <v>58000</v>
      </c>
      <c r="M13" s="9">
        <f t="shared" si="7"/>
        <v>78000</v>
      </c>
      <c r="N13" s="17">
        <f t="shared" si="8"/>
        <v>98000</v>
      </c>
      <c r="O13" s="6">
        <f t="shared" si="9"/>
        <v>-88000</v>
      </c>
      <c r="P13" s="6">
        <f t="shared" si="10"/>
        <v>-66000</v>
      </c>
      <c r="Q13" s="6">
        <f t="shared" si="11"/>
        <v>-44000</v>
      </c>
      <c r="R13" s="6">
        <f t="shared" si="12"/>
        <v>-202000</v>
      </c>
      <c r="S13" s="6">
        <f t="shared" si="13"/>
        <v>-180000</v>
      </c>
      <c r="T13" s="6">
        <f t="shared" si="14"/>
        <v>-156000</v>
      </c>
      <c r="U13" s="12">
        <v>0.5</v>
      </c>
      <c r="V13" s="12">
        <f t="shared" si="15"/>
        <v>22</v>
      </c>
      <c r="W13" s="6">
        <f t="shared" si="16"/>
        <v>-4444000</v>
      </c>
      <c r="X13" s="6">
        <f t="shared" si="17"/>
        <v>-3960000</v>
      </c>
      <c r="Y13" s="6">
        <f t="shared" si="18"/>
        <v>-3432000</v>
      </c>
      <c r="Z13" s="11"/>
      <c r="AA13" s="11"/>
      <c r="AB13" s="11"/>
    </row>
    <row r="14" spans="4:28" s="7" customFormat="1" ht="24.75" customHeight="1" x14ac:dyDescent="0.35">
      <c r="D14" s="6">
        <v>18285.714285714301</v>
      </c>
      <c r="E14" s="6">
        <v>1428.57142857143</v>
      </c>
      <c r="F14" s="10">
        <f t="shared" si="0"/>
        <v>1182857.1428571439</v>
      </c>
      <c r="G14" s="17">
        <f t="shared" si="1"/>
        <v>475428.57142857183</v>
      </c>
      <c r="H14" s="15">
        <f t="shared" si="2"/>
        <v>621714.28571428626</v>
      </c>
      <c r="I14" s="14">
        <f t="shared" si="3"/>
        <v>81428.571428571508</v>
      </c>
      <c r="J14" s="14">
        <f t="shared" si="4"/>
        <v>80000.000000000087</v>
      </c>
      <c r="K14" s="14">
        <f t="shared" si="5"/>
        <v>78571.428571428653</v>
      </c>
      <c r="L14" s="9">
        <f t="shared" si="6"/>
        <v>41428.571428571471</v>
      </c>
      <c r="M14" s="9">
        <f t="shared" si="7"/>
        <v>55714.285714285776</v>
      </c>
      <c r="N14" s="17">
        <f t="shared" si="8"/>
        <v>70000.000000000073</v>
      </c>
      <c r="O14" s="6">
        <f t="shared" si="9"/>
        <v>-186285.71428571446</v>
      </c>
      <c r="P14" s="6">
        <f t="shared" si="10"/>
        <v>-170571.42857142873</v>
      </c>
      <c r="Q14" s="6">
        <f t="shared" si="11"/>
        <v>-154857.14285714296</v>
      </c>
      <c r="R14" s="6">
        <f t="shared" si="12"/>
        <v>-267714.28571428597</v>
      </c>
      <c r="S14" s="6">
        <f t="shared" si="13"/>
        <v>-252000.00000000023</v>
      </c>
      <c r="T14" s="6">
        <f t="shared" si="14"/>
        <v>-234857.14285714302</v>
      </c>
      <c r="U14" s="12">
        <v>0.5</v>
      </c>
      <c r="V14" s="12">
        <f t="shared" si="15"/>
        <v>22</v>
      </c>
      <c r="W14" s="6">
        <f t="shared" si="16"/>
        <v>-5889714.285714291</v>
      </c>
      <c r="X14" s="6">
        <f t="shared" si="17"/>
        <v>-5544000.0000000056</v>
      </c>
      <c r="Y14" s="6">
        <f t="shared" si="18"/>
        <v>-5166857.1428571464</v>
      </c>
      <c r="Z14" s="11"/>
      <c r="AA14" s="11"/>
      <c r="AB14" s="11"/>
    </row>
    <row r="15" spans="4:28" s="7" customFormat="1" ht="24.75" customHeight="1" x14ac:dyDescent="0.35">
      <c r="D15" s="6">
        <v>21357.142857142899</v>
      </c>
      <c r="E15" s="6">
        <v>1357.1428571428601</v>
      </c>
      <c r="F15" s="10">
        <f t="shared" si="0"/>
        <v>1362857.1428571455</v>
      </c>
      <c r="G15" s="17">
        <f t="shared" si="1"/>
        <v>555285.71428571537</v>
      </c>
      <c r="H15" s="15">
        <f t="shared" si="2"/>
        <v>726142.85714285856</v>
      </c>
      <c r="I15" s="14">
        <f t="shared" si="3"/>
        <v>77357.14285714303</v>
      </c>
      <c r="J15" s="14">
        <f t="shared" si="4"/>
        <v>76000.00000000016</v>
      </c>
      <c r="K15" s="14">
        <f t="shared" si="5"/>
        <v>74642.857142857305</v>
      </c>
      <c r="L15" s="9">
        <f t="shared" si="6"/>
        <v>39357.142857142942</v>
      </c>
      <c r="M15" s="9">
        <f t="shared" si="7"/>
        <v>52928.571428571544</v>
      </c>
      <c r="N15" s="17">
        <f t="shared" si="8"/>
        <v>66500.000000000146</v>
      </c>
      <c r="O15" s="6">
        <f t="shared" si="9"/>
        <v>-208857.14285714325</v>
      </c>
      <c r="P15" s="6">
        <f t="shared" si="10"/>
        <v>-193928.57142857177</v>
      </c>
      <c r="Q15" s="6">
        <f t="shared" si="11"/>
        <v>-179000.00000000038</v>
      </c>
      <c r="R15" s="6">
        <f t="shared" si="12"/>
        <v>-286214.28571428626</v>
      </c>
      <c r="S15" s="6">
        <f t="shared" si="13"/>
        <v>-271285.71428571478</v>
      </c>
      <c r="T15" s="6">
        <f t="shared" si="14"/>
        <v>-255000.00000000055</v>
      </c>
      <c r="U15" s="12">
        <v>0.5</v>
      </c>
      <c r="V15" s="12">
        <f t="shared" si="15"/>
        <v>22</v>
      </c>
      <c r="W15" s="6">
        <f t="shared" si="16"/>
        <v>-6296714.2857142976</v>
      </c>
      <c r="X15" s="6">
        <f t="shared" si="17"/>
        <v>-5968285.7142857257</v>
      </c>
      <c r="Y15" s="6">
        <f t="shared" si="18"/>
        <v>-5610000.0000000121</v>
      </c>
      <c r="Z15" s="11"/>
      <c r="AA15" s="11"/>
      <c r="AB15" s="11"/>
    </row>
    <row r="16" spans="4:28" s="7" customFormat="1" ht="21" x14ac:dyDescent="0.35">
      <c r="D16" s="6">
        <v>24428.571428571398</v>
      </c>
      <c r="E16" s="6">
        <v>1285.7142857142901</v>
      </c>
      <c r="F16" s="10">
        <f t="shared" si="0"/>
        <v>1542857.1428571413</v>
      </c>
      <c r="G16" s="17">
        <f t="shared" si="1"/>
        <v>635142.85714285634</v>
      </c>
      <c r="H16" s="15">
        <f t="shared" si="2"/>
        <v>830571.42857142759</v>
      </c>
      <c r="I16" s="14">
        <f t="shared" si="3"/>
        <v>73285.714285714537</v>
      </c>
      <c r="J16" s="14">
        <f t="shared" si="4"/>
        <v>72000.000000000247</v>
      </c>
      <c r="K16" s="14">
        <f t="shared" si="5"/>
        <v>70714.285714285958</v>
      </c>
      <c r="L16" s="9">
        <f t="shared" si="6"/>
        <v>37285.714285714414</v>
      </c>
      <c r="M16" s="9">
        <f t="shared" si="7"/>
        <v>50142.857142857312</v>
      </c>
      <c r="N16" s="17">
        <f t="shared" si="8"/>
        <v>63000.000000000218</v>
      </c>
      <c r="O16" s="6">
        <f t="shared" si="9"/>
        <v>-231428.57142857136</v>
      </c>
      <c r="P16" s="6">
        <f t="shared" si="10"/>
        <v>-217285.7142857142</v>
      </c>
      <c r="Q16" s="6">
        <f t="shared" si="11"/>
        <v>-203142.85714285698</v>
      </c>
      <c r="R16" s="6">
        <f t="shared" si="12"/>
        <v>-304714.28571428591</v>
      </c>
      <c r="S16" s="6">
        <f t="shared" si="13"/>
        <v>-290571.42857142875</v>
      </c>
      <c r="T16" s="6">
        <f t="shared" si="14"/>
        <v>-275142.85714285728</v>
      </c>
      <c r="U16" s="12">
        <v>0.5</v>
      </c>
      <c r="V16" s="12">
        <f t="shared" si="15"/>
        <v>22</v>
      </c>
      <c r="W16" s="6">
        <f t="shared" si="16"/>
        <v>-6703714.2857142901</v>
      </c>
      <c r="X16" s="6">
        <f t="shared" si="17"/>
        <v>-6392571.4285714328</v>
      </c>
      <c r="Y16" s="6">
        <f t="shared" si="18"/>
        <v>-6053142.8571428601</v>
      </c>
      <c r="Z16" s="11"/>
      <c r="AA16" s="11"/>
      <c r="AB16" s="11"/>
    </row>
    <row r="17" spans="4:28" ht="21" x14ac:dyDescent="0.35">
      <c r="D17" s="6">
        <v>27500</v>
      </c>
      <c r="E17" s="6">
        <v>1214.2857142857099</v>
      </c>
      <c r="F17" s="10">
        <f t="shared" si="0"/>
        <v>1722857.1428571427</v>
      </c>
      <c r="G17" s="17">
        <f t="shared" si="1"/>
        <v>715000</v>
      </c>
      <c r="H17" s="15">
        <f t="shared" si="2"/>
        <v>935000</v>
      </c>
      <c r="I17" s="14">
        <f t="shared" si="3"/>
        <v>69214.285714285463</v>
      </c>
      <c r="J17" s="14">
        <f t="shared" si="4"/>
        <v>67999.999999999753</v>
      </c>
      <c r="K17" s="14">
        <f t="shared" si="5"/>
        <v>66785.714285714042</v>
      </c>
      <c r="L17" s="9">
        <f t="shared" si="6"/>
        <v>35214.285714285586</v>
      </c>
      <c r="M17" s="9">
        <f t="shared" si="7"/>
        <v>47357.142857142688</v>
      </c>
      <c r="N17" s="17">
        <f t="shared" si="8"/>
        <v>59499.999999999782</v>
      </c>
      <c r="O17" s="6">
        <f t="shared" si="9"/>
        <v>-253999.99999999988</v>
      </c>
      <c r="P17" s="6">
        <f t="shared" si="10"/>
        <v>-240642.85714285704</v>
      </c>
      <c r="Q17" s="6">
        <f t="shared" si="11"/>
        <v>-227285.71428571426</v>
      </c>
      <c r="R17" s="6">
        <f t="shared" si="12"/>
        <v>-323214.28571428533</v>
      </c>
      <c r="S17" s="6">
        <f t="shared" si="13"/>
        <v>-309857.14285714249</v>
      </c>
      <c r="T17" s="6">
        <f t="shared" si="14"/>
        <v>-295285.71428571397</v>
      </c>
      <c r="U17" s="12">
        <v>0.5</v>
      </c>
      <c r="V17" s="12">
        <f t="shared" si="15"/>
        <v>22</v>
      </c>
      <c r="W17" s="6">
        <f t="shared" si="16"/>
        <v>-7110714.2857142771</v>
      </c>
      <c r="X17" s="6">
        <f t="shared" si="17"/>
        <v>-6816857.1428571343</v>
      </c>
      <c r="Y17" s="6">
        <f t="shared" si="18"/>
        <v>-6496285.7142857071</v>
      </c>
      <c r="Z17" s="11"/>
      <c r="AA17" s="11"/>
      <c r="AB17" s="11"/>
    </row>
    <row r="18" spans="4:28" ht="21" x14ac:dyDescent="0.35">
      <c r="D18" s="6">
        <v>30571.428571428602</v>
      </c>
      <c r="E18" s="6">
        <v>1142.8571428571399</v>
      </c>
      <c r="F18" s="10">
        <f t="shared" si="0"/>
        <v>1902857.1428571446</v>
      </c>
      <c r="G18" s="17">
        <f t="shared" si="1"/>
        <v>794857.14285714366</v>
      </c>
      <c r="H18" s="15">
        <f t="shared" si="2"/>
        <v>1039428.5714285724</v>
      </c>
      <c r="I18" s="14">
        <f t="shared" si="3"/>
        <v>65142.857142856978</v>
      </c>
      <c r="J18" s="14">
        <f t="shared" si="4"/>
        <v>63999.99999999984</v>
      </c>
      <c r="K18" s="14">
        <f t="shared" si="5"/>
        <v>62857.142857142695</v>
      </c>
      <c r="L18" s="9">
        <f t="shared" si="6"/>
        <v>33142.857142857058</v>
      </c>
      <c r="M18" s="9">
        <f t="shared" si="7"/>
        <v>44571.428571428456</v>
      </c>
      <c r="N18" s="17">
        <f t="shared" si="8"/>
        <v>55999.999999999862</v>
      </c>
      <c r="O18" s="6">
        <f t="shared" si="9"/>
        <v>-276571.4285714287</v>
      </c>
      <c r="P18" s="6">
        <f t="shared" si="10"/>
        <v>-264000.00000000017</v>
      </c>
      <c r="Q18" s="6">
        <f t="shared" si="11"/>
        <v>-251428.57142857157</v>
      </c>
      <c r="R18" s="6">
        <f t="shared" si="12"/>
        <v>-341714.28571428568</v>
      </c>
      <c r="S18" s="6">
        <f t="shared" si="13"/>
        <v>-329142.85714285716</v>
      </c>
      <c r="T18" s="6">
        <f t="shared" si="14"/>
        <v>-315428.57142857142</v>
      </c>
      <c r="U18" s="12">
        <v>0.5</v>
      </c>
      <c r="V18" s="12">
        <f t="shared" si="15"/>
        <v>22</v>
      </c>
      <c r="W18" s="6">
        <f t="shared" si="16"/>
        <v>-7517714.2857142854</v>
      </c>
      <c r="X18" s="6">
        <f t="shared" si="17"/>
        <v>-7241142.8571428573</v>
      </c>
      <c r="Y18" s="6">
        <f t="shared" si="18"/>
        <v>-6939428.5714285709</v>
      </c>
      <c r="Z18" s="11"/>
      <c r="AA18" s="11"/>
      <c r="AB18" s="11"/>
    </row>
    <row r="19" spans="4:28" ht="21" x14ac:dyDescent="0.35">
      <c r="D19" s="6">
        <v>33642.857142857203</v>
      </c>
      <c r="E19" s="6">
        <v>1071.42857142857</v>
      </c>
      <c r="F19" s="10">
        <f t="shared" si="0"/>
        <v>2082857.1428571464</v>
      </c>
      <c r="G19" s="17">
        <f t="shared" si="1"/>
        <v>874714.28571428731</v>
      </c>
      <c r="H19" s="15">
        <f t="shared" si="2"/>
        <v>1143857.1428571448</v>
      </c>
      <c r="I19" s="14">
        <f t="shared" si="3"/>
        <v>61071.428571428485</v>
      </c>
      <c r="J19" s="14">
        <f t="shared" si="4"/>
        <v>59999.99999999992</v>
      </c>
      <c r="K19" s="14">
        <f t="shared" si="5"/>
        <v>58928.571428571347</v>
      </c>
      <c r="L19" s="9">
        <f t="shared" si="6"/>
        <v>31071.428571428529</v>
      </c>
      <c r="M19" s="9">
        <f t="shared" si="7"/>
        <v>41785.714285714224</v>
      </c>
      <c r="N19" s="17">
        <f t="shared" si="8"/>
        <v>52499.999999999927</v>
      </c>
      <c r="O19" s="6">
        <f t="shared" si="9"/>
        <v>-299142.85714285745</v>
      </c>
      <c r="P19" s="6">
        <f t="shared" si="10"/>
        <v>-287357.14285714325</v>
      </c>
      <c r="Q19" s="6">
        <f t="shared" si="11"/>
        <v>-275571.42857142899</v>
      </c>
      <c r="R19" s="6">
        <f t="shared" si="12"/>
        <v>-360214.28571428597</v>
      </c>
      <c r="S19" s="6">
        <f t="shared" si="13"/>
        <v>-348428.57142857177</v>
      </c>
      <c r="T19" s="6">
        <f t="shared" si="14"/>
        <v>-335571.42857142893</v>
      </c>
      <c r="U19" s="12">
        <v>0.5</v>
      </c>
      <c r="V19" s="12">
        <f t="shared" si="15"/>
        <v>22</v>
      </c>
      <c r="W19" s="6">
        <f t="shared" si="16"/>
        <v>-7924714.285714291</v>
      </c>
      <c r="X19" s="6">
        <f t="shared" si="17"/>
        <v>-7665428.5714285793</v>
      </c>
      <c r="Y19" s="6">
        <f t="shared" si="18"/>
        <v>-7382571.4285714366</v>
      </c>
      <c r="Z19" s="11"/>
      <c r="AA19" s="11"/>
      <c r="AB19" s="11"/>
    </row>
    <row r="20" spans="4:28" ht="21" x14ac:dyDescent="0.35">
      <c r="D20" s="6">
        <v>36714.285714285703</v>
      </c>
      <c r="E20" s="6">
        <v>1000</v>
      </c>
      <c r="F20" s="10">
        <f t="shared" si="0"/>
        <v>2262857.1428571423</v>
      </c>
      <c r="G20" s="17">
        <f t="shared" si="1"/>
        <v>954571.42857142829</v>
      </c>
      <c r="H20" s="15">
        <f t="shared" si="2"/>
        <v>1248285.7142857139</v>
      </c>
      <c r="I20" s="14">
        <f t="shared" si="3"/>
        <v>57000</v>
      </c>
      <c r="J20" s="14">
        <f t="shared" si="4"/>
        <v>56000</v>
      </c>
      <c r="K20" s="14">
        <f t="shared" si="5"/>
        <v>55000</v>
      </c>
      <c r="L20" s="9">
        <f t="shared" si="6"/>
        <v>29000</v>
      </c>
      <c r="M20" s="9">
        <f t="shared" si="7"/>
        <v>39000</v>
      </c>
      <c r="N20" s="17">
        <f t="shared" si="8"/>
        <v>49000</v>
      </c>
      <c r="O20" s="6">
        <f t="shared" si="9"/>
        <v>-321714.28571428556</v>
      </c>
      <c r="P20" s="6">
        <f t="shared" si="10"/>
        <v>-310714.28571428556</v>
      </c>
      <c r="Q20" s="6">
        <f t="shared" si="11"/>
        <v>-299714.28571428556</v>
      </c>
      <c r="R20" s="6">
        <f t="shared" si="12"/>
        <v>-378714.28571428556</v>
      </c>
      <c r="S20" s="6">
        <f t="shared" si="13"/>
        <v>-367714.28571428556</v>
      </c>
      <c r="T20" s="6">
        <f t="shared" si="14"/>
        <v>-355714.28571428556</v>
      </c>
      <c r="U20" s="12">
        <v>0.5</v>
      </c>
      <c r="V20" s="12">
        <f t="shared" si="15"/>
        <v>22</v>
      </c>
      <c r="W20" s="6">
        <f t="shared" si="16"/>
        <v>-8331714.2857142827</v>
      </c>
      <c r="X20" s="6">
        <f t="shared" si="17"/>
        <v>-8089714.2857142827</v>
      </c>
      <c r="Y20" s="6">
        <f t="shared" si="18"/>
        <v>-7825714.2857142827</v>
      </c>
      <c r="Z20" s="11"/>
      <c r="AA20" s="11"/>
      <c r="AB20" s="11"/>
    </row>
    <row r="21" spans="4:28" ht="21" x14ac:dyDescent="0.35">
      <c r="D21" s="6">
        <v>39785.714285714297</v>
      </c>
      <c r="E21" s="6">
        <v>928.57142857142901</v>
      </c>
      <c r="F21" s="10">
        <f t="shared" si="0"/>
        <v>2442857.1428571437</v>
      </c>
      <c r="G21" s="17">
        <f t="shared" si="1"/>
        <v>1034428.5714285717</v>
      </c>
      <c r="H21" s="15">
        <f t="shared" si="2"/>
        <v>1352714.2857142861</v>
      </c>
      <c r="I21" s="14">
        <f t="shared" si="3"/>
        <v>52928.571428571457</v>
      </c>
      <c r="J21" s="14">
        <f t="shared" si="4"/>
        <v>52000.000000000022</v>
      </c>
      <c r="K21" s="14">
        <f t="shared" si="5"/>
        <v>51071.428571428594</v>
      </c>
      <c r="L21" s="9">
        <f t="shared" si="6"/>
        <v>26928.571428571442</v>
      </c>
      <c r="M21" s="9">
        <f t="shared" si="7"/>
        <v>36214.285714285732</v>
      </c>
      <c r="N21" s="17">
        <f t="shared" si="8"/>
        <v>45500.000000000022</v>
      </c>
      <c r="O21" s="6">
        <f t="shared" si="9"/>
        <v>-344285.71428571444</v>
      </c>
      <c r="P21" s="6">
        <f t="shared" si="10"/>
        <v>-334071.42857142864</v>
      </c>
      <c r="Q21" s="6">
        <f t="shared" si="11"/>
        <v>-323857.1428571429</v>
      </c>
      <c r="R21" s="6">
        <f t="shared" si="12"/>
        <v>-397214.28571428586</v>
      </c>
      <c r="S21" s="6">
        <f t="shared" si="13"/>
        <v>-387000.00000000006</v>
      </c>
      <c r="T21" s="6">
        <f t="shared" si="14"/>
        <v>-375857.1428571429</v>
      </c>
      <c r="U21" s="12">
        <v>0.5</v>
      </c>
      <c r="V21" s="12">
        <f t="shared" si="15"/>
        <v>22</v>
      </c>
      <c r="W21" s="6">
        <f t="shared" si="16"/>
        <v>-8738714.2857142892</v>
      </c>
      <c r="X21" s="6">
        <f t="shared" si="17"/>
        <v>-8514000.0000000019</v>
      </c>
      <c r="Y21" s="6">
        <f t="shared" si="18"/>
        <v>-8268857.1428571437</v>
      </c>
      <c r="Z21" s="11"/>
      <c r="AA21" s="11"/>
      <c r="AB21" s="11"/>
    </row>
    <row r="22" spans="4:28" ht="21" x14ac:dyDescent="0.35">
      <c r="D22" s="6">
        <v>42857.142857142899</v>
      </c>
      <c r="E22" s="6">
        <v>857.14285714285904</v>
      </c>
      <c r="F22" s="10">
        <f t="shared" si="0"/>
        <v>2622857.1428571455</v>
      </c>
      <c r="G22" s="17">
        <f t="shared" si="1"/>
        <v>1114285.7142857155</v>
      </c>
      <c r="H22" s="15">
        <f t="shared" si="2"/>
        <v>1457142.8571428587</v>
      </c>
      <c r="I22" s="14">
        <f t="shared" si="3"/>
        <v>48857.142857142964</v>
      </c>
      <c r="J22" s="14">
        <f t="shared" si="4"/>
        <v>48000.000000000109</v>
      </c>
      <c r="K22" s="14">
        <f t="shared" si="5"/>
        <v>47142.857142857247</v>
      </c>
      <c r="L22" s="9">
        <f t="shared" si="6"/>
        <v>24857.142857142913</v>
      </c>
      <c r="M22" s="9">
        <f t="shared" si="7"/>
        <v>33428.5714285715</v>
      </c>
      <c r="N22" s="17">
        <f t="shared" si="8"/>
        <v>42000.000000000087</v>
      </c>
      <c r="O22" s="6">
        <f t="shared" si="9"/>
        <v>-366857.14285714319</v>
      </c>
      <c r="P22" s="6">
        <f t="shared" si="10"/>
        <v>-357428.57142857171</v>
      </c>
      <c r="Q22" s="6">
        <f t="shared" si="11"/>
        <v>-348000.00000000047</v>
      </c>
      <c r="R22" s="6">
        <f t="shared" si="12"/>
        <v>-415714.28571428615</v>
      </c>
      <c r="S22" s="6">
        <f t="shared" si="13"/>
        <v>-406285.71428571467</v>
      </c>
      <c r="T22" s="6">
        <f t="shared" si="14"/>
        <v>-396000.00000000058</v>
      </c>
      <c r="U22" s="12">
        <v>0.5</v>
      </c>
      <c r="V22" s="12">
        <f t="shared" si="15"/>
        <v>22</v>
      </c>
      <c r="W22" s="6">
        <f t="shared" si="16"/>
        <v>-9145714.2857142948</v>
      </c>
      <c r="X22" s="6">
        <f t="shared" si="17"/>
        <v>-8938285.714285722</v>
      </c>
      <c r="Y22" s="6">
        <f t="shared" si="18"/>
        <v>-8712000.000000013</v>
      </c>
      <c r="Z22" s="11"/>
      <c r="AA22" s="11"/>
      <c r="AB22" s="11"/>
    </row>
    <row r="23" spans="4:28" ht="21" x14ac:dyDescent="0.35">
      <c r="D23" s="6">
        <v>45928.571428571398</v>
      </c>
      <c r="E23" s="6">
        <v>785.71428571428896</v>
      </c>
      <c r="F23" s="10">
        <f t="shared" si="0"/>
        <v>2802857.1428571413</v>
      </c>
      <c r="G23" s="17">
        <f t="shared" si="1"/>
        <v>1194142.8571428563</v>
      </c>
      <c r="H23" s="15">
        <f t="shared" si="2"/>
        <v>1561571.4285714275</v>
      </c>
      <c r="I23" s="14">
        <f t="shared" si="3"/>
        <v>44785.714285714472</v>
      </c>
      <c r="J23" s="14">
        <f t="shared" si="4"/>
        <v>44000.000000000182</v>
      </c>
      <c r="K23" s="14">
        <f t="shared" si="5"/>
        <v>43214.285714285892</v>
      </c>
      <c r="L23" s="9">
        <f t="shared" si="6"/>
        <v>22785.714285714377</v>
      </c>
      <c r="M23" s="9">
        <f t="shared" si="7"/>
        <v>30642.857142857269</v>
      </c>
      <c r="N23" s="17">
        <f t="shared" si="8"/>
        <v>38500.00000000016</v>
      </c>
      <c r="O23" s="6">
        <f t="shared" si="9"/>
        <v>-389428.5714285713</v>
      </c>
      <c r="P23" s="6">
        <f t="shared" si="10"/>
        <v>-380785.71428571403</v>
      </c>
      <c r="Q23" s="6">
        <f t="shared" si="11"/>
        <v>-372142.85714285681</v>
      </c>
      <c r="R23" s="6">
        <f t="shared" si="12"/>
        <v>-434214.28571428574</v>
      </c>
      <c r="S23" s="6">
        <f t="shared" si="13"/>
        <v>-425571.42857142846</v>
      </c>
      <c r="T23" s="6">
        <f t="shared" si="14"/>
        <v>-416142.85714285698</v>
      </c>
      <c r="U23" s="12">
        <v>0.5</v>
      </c>
      <c r="V23" s="12">
        <f t="shared" si="15"/>
        <v>22</v>
      </c>
      <c r="W23" s="6">
        <f t="shared" si="16"/>
        <v>-9552714.2857142854</v>
      </c>
      <c r="X23" s="6">
        <f t="shared" si="17"/>
        <v>-9362571.4285714254</v>
      </c>
      <c r="Y23" s="6">
        <f t="shared" si="18"/>
        <v>-9155142.8571428545</v>
      </c>
      <c r="Z23" s="11"/>
      <c r="AA23" s="11"/>
      <c r="AB23" s="11"/>
    </row>
    <row r="24" spans="4:28" ht="21" x14ac:dyDescent="0.35">
      <c r="D24" s="6">
        <v>49000</v>
      </c>
      <c r="E24" s="6">
        <v>714.285714285719</v>
      </c>
      <c r="F24" s="10">
        <f t="shared" si="0"/>
        <v>2982857.1428571432</v>
      </c>
      <c r="G24" s="17">
        <f t="shared" si="1"/>
        <v>1274000</v>
      </c>
      <c r="H24" s="15">
        <f t="shared" si="2"/>
        <v>1666000</v>
      </c>
      <c r="I24" s="14">
        <f t="shared" si="3"/>
        <v>40714.285714285979</v>
      </c>
      <c r="J24" s="14">
        <f t="shared" si="4"/>
        <v>40000.000000000262</v>
      </c>
      <c r="K24" s="14">
        <f t="shared" si="5"/>
        <v>39285.714285714545</v>
      </c>
      <c r="L24" s="9">
        <f t="shared" si="6"/>
        <v>20714.285714285852</v>
      </c>
      <c r="M24" s="9">
        <f t="shared" si="7"/>
        <v>27857.142857143044</v>
      </c>
      <c r="N24" s="17">
        <f t="shared" si="8"/>
        <v>35000.000000000233</v>
      </c>
      <c r="O24" s="6">
        <f t="shared" si="9"/>
        <v>-412000.00000000006</v>
      </c>
      <c r="P24" s="6">
        <f t="shared" si="10"/>
        <v>-404142.85714285728</v>
      </c>
      <c r="Q24" s="6">
        <f t="shared" si="11"/>
        <v>-396285.71428571432</v>
      </c>
      <c r="R24" s="6">
        <f t="shared" si="12"/>
        <v>-452714.28571428609</v>
      </c>
      <c r="S24" s="6">
        <f t="shared" si="13"/>
        <v>-444857.14285714325</v>
      </c>
      <c r="T24" s="6">
        <f t="shared" si="14"/>
        <v>-436285.71428571461</v>
      </c>
      <c r="U24" s="12">
        <v>0.5</v>
      </c>
      <c r="V24" s="12">
        <f t="shared" si="15"/>
        <v>22</v>
      </c>
      <c r="W24" s="6">
        <f t="shared" si="16"/>
        <v>-9959714.2857142948</v>
      </c>
      <c r="X24" s="6">
        <f t="shared" si="17"/>
        <v>-9786857.1428571511</v>
      </c>
      <c r="Y24" s="6">
        <f t="shared" si="18"/>
        <v>-9598285.714285722</v>
      </c>
      <c r="Z24" s="11"/>
      <c r="AA24" s="11"/>
      <c r="AB24" s="11"/>
    </row>
    <row r="25" spans="4:28" ht="21" x14ac:dyDescent="0.35">
      <c r="D25" s="6">
        <v>52071.428571428602</v>
      </c>
      <c r="E25" s="6">
        <v>642.85714285713902</v>
      </c>
      <c r="F25" s="10">
        <f t="shared" si="0"/>
        <v>3162857.1428571446</v>
      </c>
      <c r="G25" s="17">
        <f t="shared" si="1"/>
        <v>1353857.1428571437</v>
      </c>
      <c r="H25" s="15">
        <f t="shared" si="2"/>
        <v>1770428.5714285725</v>
      </c>
      <c r="I25" s="14">
        <f t="shared" si="3"/>
        <v>36642.857142856927</v>
      </c>
      <c r="J25" s="14">
        <f t="shared" si="4"/>
        <v>35999.999999999782</v>
      </c>
      <c r="K25" s="14">
        <f t="shared" si="5"/>
        <v>35357.142857142644</v>
      </c>
      <c r="L25" s="9">
        <f t="shared" si="6"/>
        <v>18642.857142857032</v>
      </c>
      <c r="M25" s="9">
        <f t="shared" si="7"/>
        <v>25071.428571428423</v>
      </c>
      <c r="N25" s="17">
        <f t="shared" si="8"/>
        <v>31499.999999999814</v>
      </c>
      <c r="O25" s="6">
        <f t="shared" si="9"/>
        <v>-434571.42857142875</v>
      </c>
      <c r="P25" s="6">
        <f t="shared" si="10"/>
        <v>-427500.00000000023</v>
      </c>
      <c r="Q25" s="6">
        <f t="shared" si="11"/>
        <v>-420428.57142857177</v>
      </c>
      <c r="R25" s="6">
        <f t="shared" si="12"/>
        <v>-471214.28571428568</v>
      </c>
      <c r="S25" s="6">
        <f t="shared" si="13"/>
        <v>-464142.85714285716</v>
      </c>
      <c r="T25" s="6">
        <f t="shared" si="14"/>
        <v>-456428.57142857159</v>
      </c>
      <c r="U25" s="12">
        <v>0.5</v>
      </c>
      <c r="V25" s="12">
        <f t="shared" si="15"/>
        <v>22</v>
      </c>
      <c r="W25" s="6">
        <f t="shared" si="16"/>
        <v>-10366714.285714285</v>
      </c>
      <c r="X25" s="6">
        <f t="shared" si="17"/>
        <v>-10211142.857142858</v>
      </c>
      <c r="Y25" s="6">
        <f t="shared" si="18"/>
        <v>-10041428.571428575</v>
      </c>
      <c r="Z25" s="11"/>
      <c r="AA25" s="11"/>
      <c r="AB25" s="11"/>
    </row>
    <row r="26" spans="4:28" ht="21" x14ac:dyDescent="0.35">
      <c r="D26" s="6">
        <v>55142.857142857203</v>
      </c>
      <c r="E26" s="6">
        <v>571.42857142856894</v>
      </c>
      <c r="F26" s="10">
        <f t="shared" si="0"/>
        <v>3342857.1428571464</v>
      </c>
      <c r="G26" s="17">
        <f t="shared" si="1"/>
        <v>1433714.2857142873</v>
      </c>
      <c r="H26" s="15">
        <f t="shared" si="2"/>
        <v>1874857.1428571448</v>
      </c>
      <c r="I26" s="14">
        <f t="shared" si="3"/>
        <v>32571.428571428431</v>
      </c>
      <c r="J26" s="14">
        <f t="shared" si="4"/>
        <v>31999.999999999862</v>
      </c>
      <c r="K26" s="14">
        <f t="shared" si="5"/>
        <v>31428.571428571293</v>
      </c>
      <c r="L26" s="9">
        <f t="shared" si="6"/>
        <v>16571.4285714285</v>
      </c>
      <c r="M26" s="9">
        <f t="shared" si="7"/>
        <v>22285.714285714188</v>
      </c>
      <c r="N26" s="17">
        <f t="shared" si="8"/>
        <v>27999.99999999988</v>
      </c>
      <c r="O26" s="6">
        <f t="shared" si="9"/>
        <v>-457142.85714285751</v>
      </c>
      <c r="P26" s="6">
        <f t="shared" si="10"/>
        <v>-450857.14285714331</v>
      </c>
      <c r="Q26" s="6">
        <f t="shared" si="11"/>
        <v>-444571.42857142905</v>
      </c>
      <c r="R26" s="6">
        <f t="shared" si="12"/>
        <v>-489714.28571428597</v>
      </c>
      <c r="S26" s="6">
        <f t="shared" si="13"/>
        <v>-483428.57142857177</v>
      </c>
      <c r="T26" s="6">
        <f t="shared" si="14"/>
        <v>-476571.42857142893</v>
      </c>
      <c r="U26" s="12">
        <v>0.5</v>
      </c>
      <c r="V26" s="12">
        <f t="shared" si="15"/>
        <v>22</v>
      </c>
      <c r="W26" s="6">
        <f t="shared" si="16"/>
        <v>-10773714.285714291</v>
      </c>
      <c r="X26" s="6">
        <f t="shared" si="17"/>
        <v>-10635428.571428578</v>
      </c>
      <c r="Y26" s="6">
        <f t="shared" si="18"/>
        <v>-10484571.428571437</v>
      </c>
      <c r="Z26" s="11"/>
      <c r="AA26" s="11"/>
      <c r="AB26" s="11"/>
    </row>
    <row r="27" spans="4:28" ht="21" x14ac:dyDescent="0.35">
      <c r="D27" s="6">
        <v>58214.285714285703</v>
      </c>
      <c r="E27" s="6">
        <v>499.99999999999898</v>
      </c>
      <c r="F27" s="10">
        <f t="shared" si="0"/>
        <v>3522857.1428571423</v>
      </c>
      <c r="G27" s="17">
        <f t="shared" si="1"/>
        <v>1513571.4285714282</v>
      </c>
      <c r="H27" s="15">
        <f t="shared" si="2"/>
        <v>1979285.7142857139</v>
      </c>
      <c r="I27" s="14">
        <f t="shared" si="3"/>
        <v>28499.999999999942</v>
      </c>
      <c r="J27" s="14">
        <f t="shared" si="4"/>
        <v>27999.999999999942</v>
      </c>
      <c r="K27" s="14">
        <f t="shared" si="5"/>
        <v>27499.999999999945</v>
      </c>
      <c r="L27" s="9">
        <f t="shared" si="6"/>
        <v>14499.999999999971</v>
      </c>
      <c r="M27" s="9">
        <f t="shared" si="7"/>
        <v>19499.99999999996</v>
      </c>
      <c r="N27" s="17">
        <f t="shared" si="8"/>
        <v>24499.999999999949</v>
      </c>
      <c r="O27" s="6">
        <f t="shared" si="9"/>
        <v>-479714.28571428562</v>
      </c>
      <c r="P27" s="6">
        <f t="shared" si="10"/>
        <v>-474214.28571428562</v>
      </c>
      <c r="Q27" s="6">
        <f t="shared" si="11"/>
        <v>-468714.28571428562</v>
      </c>
      <c r="R27" s="6">
        <f t="shared" si="12"/>
        <v>-508214.28571428556</v>
      </c>
      <c r="S27" s="6">
        <f t="shared" si="13"/>
        <v>-502714.28571428556</v>
      </c>
      <c r="T27" s="6">
        <f t="shared" si="14"/>
        <v>-496714.28571428556</v>
      </c>
      <c r="U27" s="12">
        <v>0.5</v>
      </c>
      <c r="V27" s="12">
        <f t="shared" si="15"/>
        <v>22</v>
      </c>
      <c r="W27" s="6">
        <f t="shared" si="16"/>
        <v>-11180714.285714282</v>
      </c>
      <c r="X27" s="6">
        <f t="shared" si="17"/>
        <v>-11059714.285714282</v>
      </c>
      <c r="Y27" s="6">
        <f t="shared" si="18"/>
        <v>-10927714.285714282</v>
      </c>
      <c r="Z27" s="11"/>
      <c r="AA27" s="11"/>
      <c r="AB27" s="11"/>
    </row>
    <row r="28" spans="4:28" ht="21" x14ac:dyDescent="0.35">
      <c r="D28" s="6">
        <v>61285.714285714297</v>
      </c>
      <c r="E28" s="6">
        <v>428.57142857142901</v>
      </c>
      <c r="F28" s="10">
        <f t="shared" si="0"/>
        <v>3702857.1428571437</v>
      </c>
      <c r="G28" s="17">
        <f t="shared" si="1"/>
        <v>1593428.5714285718</v>
      </c>
      <c r="H28" s="15">
        <f t="shared" si="2"/>
        <v>2083714.2857142861</v>
      </c>
      <c r="I28" s="14">
        <f t="shared" si="3"/>
        <v>24428.571428571453</v>
      </c>
      <c r="J28" s="14">
        <f t="shared" si="4"/>
        <v>24000.000000000025</v>
      </c>
      <c r="K28" s="14">
        <f t="shared" si="5"/>
        <v>23571.428571428594</v>
      </c>
      <c r="L28" s="9">
        <f t="shared" si="6"/>
        <v>12428.57142857144</v>
      </c>
      <c r="M28" s="9">
        <f t="shared" si="7"/>
        <v>16714.285714285732</v>
      </c>
      <c r="N28" s="17">
        <f t="shared" si="8"/>
        <v>21000.000000000022</v>
      </c>
      <c r="O28" s="6">
        <f t="shared" si="9"/>
        <v>-502285.71428571444</v>
      </c>
      <c r="P28" s="6">
        <f t="shared" si="10"/>
        <v>-497571.42857142864</v>
      </c>
      <c r="Q28" s="6">
        <f t="shared" si="11"/>
        <v>-492857.1428571429</v>
      </c>
      <c r="R28" s="6">
        <f t="shared" si="12"/>
        <v>-526714.28571428591</v>
      </c>
      <c r="S28" s="6">
        <f t="shared" si="13"/>
        <v>-522000.00000000006</v>
      </c>
      <c r="T28" s="6">
        <f t="shared" si="14"/>
        <v>-516857.1428571429</v>
      </c>
      <c r="U28" s="12">
        <v>0.5</v>
      </c>
      <c r="V28" s="12">
        <f t="shared" si="15"/>
        <v>22</v>
      </c>
      <c r="W28" s="6">
        <f t="shared" si="16"/>
        <v>-11587714.285714291</v>
      </c>
      <c r="X28" s="6">
        <f t="shared" si="17"/>
        <v>-11484000.000000002</v>
      </c>
      <c r="Y28" s="6">
        <f t="shared" si="18"/>
        <v>-11370857.142857144</v>
      </c>
      <c r="Z28" s="11"/>
      <c r="AA28" s="11"/>
      <c r="AB28" s="11"/>
    </row>
    <row r="29" spans="4:28" ht="21" x14ac:dyDescent="0.35">
      <c r="D29" s="6">
        <v>64357.142857142899</v>
      </c>
      <c r="E29" s="6">
        <v>357.14285714285899</v>
      </c>
      <c r="F29" s="10">
        <f t="shared" si="0"/>
        <v>3882857.1428571455</v>
      </c>
      <c r="G29" s="17">
        <f t="shared" si="1"/>
        <v>1673285.7142857155</v>
      </c>
      <c r="H29" s="15">
        <f t="shared" si="2"/>
        <v>2188142.8571428587</v>
      </c>
      <c r="I29" s="14">
        <f t="shared" si="3"/>
        <v>20357.142857142961</v>
      </c>
      <c r="J29" s="14">
        <f t="shared" si="4"/>
        <v>20000.000000000102</v>
      </c>
      <c r="K29" s="14">
        <f t="shared" si="5"/>
        <v>19642.857142857243</v>
      </c>
      <c r="L29" s="9">
        <f t="shared" si="6"/>
        <v>10357.142857142911</v>
      </c>
      <c r="M29" s="9">
        <f t="shared" si="7"/>
        <v>13928.5714285715</v>
      </c>
      <c r="N29" s="17">
        <f t="shared" si="8"/>
        <v>17500.000000000091</v>
      </c>
      <c r="O29" s="6">
        <f t="shared" si="9"/>
        <v>-524857.14285714319</v>
      </c>
      <c r="P29" s="6">
        <f t="shared" si="10"/>
        <v>-520928.57142857171</v>
      </c>
      <c r="Q29" s="6">
        <f t="shared" si="11"/>
        <v>-517000.00000000041</v>
      </c>
      <c r="R29" s="6">
        <f t="shared" si="12"/>
        <v>-545214.28571428615</v>
      </c>
      <c r="S29" s="6">
        <f t="shared" si="13"/>
        <v>-541285.71428571467</v>
      </c>
      <c r="T29" s="6">
        <f t="shared" si="14"/>
        <v>-537000.00000000047</v>
      </c>
      <c r="U29" s="12">
        <v>0.5</v>
      </c>
      <c r="V29" s="12">
        <f t="shared" si="15"/>
        <v>22</v>
      </c>
      <c r="W29" s="6">
        <f t="shared" si="16"/>
        <v>-11994714.285714295</v>
      </c>
      <c r="X29" s="6">
        <f t="shared" si="17"/>
        <v>-11908285.714285722</v>
      </c>
      <c r="Y29" s="6">
        <f t="shared" si="18"/>
        <v>-11814000.000000011</v>
      </c>
      <c r="Z29" s="11"/>
      <c r="AA29" s="11"/>
      <c r="AB29" s="11"/>
    </row>
    <row r="30" spans="4:28" ht="21" x14ac:dyDescent="0.35">
      <c r="D30" s="6">
        <v>67428.571428571406</v>
      </c>
      <c r="E30" s="6">
        <v>285.71428571428902</v>
      </c>
      <c r="F30" s="10">
        <f t="shared" si="0"/>
        <v>4062857.1428571418</v>
      </c>
      <c r="G30" s="17">
        <f t="shared" si="1"/>
        <v>1753142.8571428566</v>
      </c>
      <c r="H30" s="15">
        <f t="shared" si="2"/>
        <v>2292571.4285714277</v>
      </c>
      <c r="I30" s="14">
        <f t="shared" si="3"/>
        <v>16285.714285714474</v>
      </c>
      <c r="J30" s="14">
        <f t="shared" si="4"/>
        <v>16000.000000000186</v>
      </c>
      <c r="K30" s="14">
        <f t="shared" si="5"/>
        <v>15714.285714285896</v>
      </c>
      <c r="L30" s="9">
        <f t="shared" si="6"/>
        <v>8285.7142857143808</v>
      </c>
      <c r="M30" s="9">
        <f t="shared" si="7"/>
        <v>11142.85714285727</v>
      </c>
      <c r="N30" s="17">
        <f t="shared" si="8"/>
        <v>14000.000000000162</v>
      </c>
      <c r="O30" s="6">
        <f t="shared" si="9"/>
        <v>-547428.57142857125</v>
      </c>
      <c r="P30" s="6">
        <f t="shared" si="10"/>
        <v>-544285.71428571409</v>
      </c>
      <c r="Q30" s="6">
        <f t="shared" si="11"/>
        <v>-541142.85714285681</v>
      </c>
      <c r="R30" s="6">
        <f t="shared" si="12"/>
        <v>-563714.2857142858</v>
      </c>
      <c r="S30" s="6">
        <f t="shared" si="13"/>
        <v>-560571.42857142864</v>
      </c>
      <c r="T30" s="6">
        <f t="shared" si="14"/>
        <v>-557142.85714285704</v>
      </c>
      <c r="U30" s="12">
        <v>0.5</v>
      </c>
      <c r="V30" s="12">
        <f t="shared" si="15"/>
        <v>22</v>
      </c>
      <c r="W30" s="6">
        <f t="shared" si="16"/>
        <v>-12401714.285714287</v>
      </c>
      <c r="X30" s="6">
        <f t="shared" si="17"/>
        <v>-12332571.428571429</v>
      </c>
      <c r="Y30" s="6">
        <f t="shared" si="18"/>
        <v>-12257142.857142854</v>
      </c>
      <c r="Z30" s="11"/>
      <c r="AA30" s="11"/>
      <c r="AB30" s="11"/>
    </row>
    <row r="31" spans="4:28" ht="21" x14ac:dyDescent="0.35">
      <c r="D31" s="6">
        <v>70500</v>
      </c>
      <c r="E31" s="6">
        <v>214.285714285719</v>
      </c>
      <c r="F31" s="10">
        <f t="shared" si="0"/>
        <v>4242857.1428571437</v>
      </c>
      <c r="G31" s="17">
        <f t="shared" si="1"/>
        <v>1833000</v>
      </c>
      <c r="H31" s="15">
        <f t="shared" si="2"/>
        <v>2397000</v>
      </c>
      <c r="I31" s="14">
        <f t="shared" si="3"/>
        <v>12214.285714285983</v>
      </c>
      <c r="J31" s="14">
        <f t="shared" si="4"/>
        <v>12000.000000000264</v>
      </c>
      <c r="K31" s="14">
        <f t="shared" si="5"/>
        <v>11785.714285714545</v>
      </c>
      <c r="L31" s="9">
        <f t="shared" si="6"/>
        <v>6214.2857142858502</v>
      </c>
      <c r="M31" s="9">
        <f t="shared" si="7"/>
        <v>8357.1428571430406</v>
      </c>
      <c r="N31" s="17">
        <f t="shared" si="8"/>
        <v>10500.000000000231</v>
      </c>
      <c r="O31" s="6">
        <f t="shared" si="9"/>
        <v>-570000.00000000012</v>
      </c>
      <c r="P31" s="6">
        <f t="shared" si="10"/>
        <v>-567642.85714285728</v>
      </c>
      <c r="Q31" s="6">
        <f t="shared" si="11"/>
        <v>-565285.71428571432</v>
      </c>
      <c r="R31" s="6">
        <f t="shared" si="12"/>
        <v>-582214.28571428603</v>
      </c>
      <c r="S31" s="6">
        <f t="shared" si="13"/>
        <v>-579857.14285714319</v>
      </c>
      <c r="T31" s="6">
        <f t="shared" si="14"/>
        <v>-577285.71428571455</v>
      </c>
      <c r="U31" s="12">
        <v>0.5</v>
      </c>
      <c r="V31" s="12">
        <f t="shared" si="15"/>
        <v>22</v>
      </c>
      <c r="W31" s="6">
        <f t="shared" si="16"/>
        <v>-12808714.285714293</v>
      </c>
      <c r="X31" s="6">
        <f t="shared" si="17"/>
        <v>-12756857.142857149</v>
      </c>
      <c r="Y31" s="6">
        <f t="shared" si="18"/>
        <v>-12700285.71428572</v>
      </c>
      <c r="Z31" s="11"/>
      <c r="AA31" s="11"/>
      <c r="AB31" s="11"/>
    </row>
    <row r="32" spans="4:28" ht="21" x14ac:dyDescent="0.35">
      <c r="D32" s="6">
        <v>73571.428571428594</v>
      </c>
      <c r="E32" s="6">
        <v>142.857142857139</v>
      </c>
      <c r="F32" s="10">
        <f t="shared" si="0"/>
        <v>4422857.1428571446</v>
      </c>
      <c r="G32" s="17">
        <f t="shared" si="1"/>
        <v>1912857.1428571434</v>
      </c>
      <c r="H32" s="15">
        <f t="shared" si="2"/>
        <v>2501428.5714285723</v>
      </c>
      <c r="I32" s="14">
        <f t="shared" si="3"/>
        <v>8142.857142856923</v>
      </c>
      <c r="J32" s="14">
        <f t="shared" si="4"/>
        <v>7999.9999999997835</v>
      </c>
      <c r="K32" s="14">
        <f t="shared" si="5"/>
        <v>7857.142857142645</v>
      </c>
      <c r="L32" s="9">
        <f t="shared" si="6"/>
        <v>4142.8571428570312</v>
      </c>
      <c r="M32" s="9">
        <f t="shared" si="7"/>
        <v>5571.4285714284215</v>
      </c>
      <c r="N32" s="17">
        <f t="shared" si="8"/>
        <v>6999.9999999998108</v>
      </c>
      <c r="O32" s="6">
        <f t="shared" si="9"/>
        <v>-592571.42857142875</v>
      </c>
      <c r="P32" s="6">
        <f t="shared" si="10"/>
        <v>-591000.00000000023</v>
      </c>
      <c r="Q32" s="6">
        <f t="shared" si="11"/>
        <v>-589428.57142857171</v>
      </c>
      <c r="R32" s="6">
        <f t="shared" si="12"/>
        <v>-600714.28571428568</v>
      </c>
      <c r="S32" s="6">
        <f t="shared" si="13"/>
        <v>-599142.85714285716</v>
      </c>
      <c r="T32" s="6">
        <f t="shared" si="14"/>
        <v>-597428.57142857148</v>
      </c>
      <c r="U32" s="12">
        <v>0.5</v>
      </c>
      <c r="V32" s="12">
        <f t="shared" si="15"/>
        <v>22</v>
      </c>
      <c r="W32" s="6">
        <f t="shared" si="16"/>
        <v>-13215714.285714285</v>
      </c>
      <c r="X32" s="6">
        <f t="shared" si="17"/>
        <v>-13181142.857142858</v>
      </c>
      <c r="Y32" s="6">
        <f t="shared" si="18"/>
        <v>-13143428.571428573</v>
      </c>
      <c r="Z32" s="11"/>
      <c r="AA32" s="11"/>
      <c r="AB32" s="11"/>
    </row>
    <row r="33" spans="4:28" ht="21" x14ac:dyDescent="0.35">
      <c r="D33" s="6">
        <v>76642.857142857203</v>
      </c>
      <c r="E33" s="6">
        <v>71.428571428568603</v>
      </c>
      <c r="F33" s="10">
        <f t="shared" si="0"/>
        <v>4602857.1428571464</v>
      </c>
      <c r="G33" s="17">
        <f t="shared" si="1"/>
        <v>1992714.2857142873</v>
      </c>
      <c r="H33" s="15">
        <f t="shared" si="2"/>
        <v>2605857.1428571451</v>
      </c>
      <c r="I33" s="14">
        <f t="shared" si="3"/>
        <v>4071.4285714284106</v>
      </c>
      <c r="J33" s="14">
        <f t="shared" si="4"/>
        <v>3999.9999999998417</v>
      </c>
      <c r="K33" s="14">
        <f t="shared" si="5"/>
        <v>3928.5714285712729</v>
      </c>
      <c r="L33" s="9">
        <f t="shared" si="6"/>
        <v>2071.4285714284897</v>
      </c>
      <c r="M33" s="9">
        <f t="shared" si="7"/>
        <v>2785.7142857141753</v>
      </c>
      <c r="N33" s="17">
        <f t="shared" si="8"/>
        <v>3499.9999999998618</v>
      </c>
      <c r="O33" s="6">
        <f t="shared" si="9"/>
        <v>-615142.85714285774</v>
      </c>
      <c r="P33" s="6">
        <f t="shared" si="10"/>
        <v>-614357.14285714354</v>
      </c>
      <c r="Q33" s="6">
        <f t="shared" si="11"/>
        <v>-613571.42857142922</v>
      </c>
      <c r="R33" s="6">
        <f t="shared" si="12"/>
        <v>-619214.28571428615</v>
      </c>
      <c r="S33" s="6">
        <f t="shared" si="13"/>
        <v>-618428.57142857194</v>
      </c>
      <c r="T33" s="6">
        <f t="shared" si="14"/>
        <v>-617571.42857142899</v>
      </c>
      <c r="U33" s="12">
        <v>0.5</v>
      </c>
      <c r="V33" s="12">
        <f t="shared" si="15"/>
        <v>22</v>
      </c>
      <c r="W33" s="6">
        <f t="shared" si="16"/>
        <v>-13622714.285714295</v>
      </c>
      <c r="X33" s="6">
        <f t="shared" si="17"/>
        <v>-13605428.571428582</v>
      </c>
      <c r="Y33" s="6">
        <f t="shared" si="18"/>
        <v>-13586571.428571438</v>
      </c>
      <c r="Z33" s="11"/>
      <c r="AA33" s="11"/>
      <c r="AB33" s="11"/>
    </row>
    <row r="34" spans="4:28" ht="21" x14ac:dyDescent="0.35">
      <c r="D34" s="6">
        <v>79714.285714285696</v>
      </c>
      <c r="E34" s="6">
        <v>-1.3642420526593899E-12</v>
      </c>
      <c r="F34" s="10">
        <f t="shared" si="0"/>
        <v>4782857.1428571418</v>
      </c>
      <c r="G34" s="17">
        <f t="shared" si="1"/>
        <v>2072571.4285714282</v>
      </c>
      <c r="H34" s="15">
        <f t="shared" si="2"/>
        <v>2710285.7142857136</v>
      </c>
      <c r="I34" s="14">
        <f t="shared" si="3"/>
        <v>-7.7761797001585222E-11</v>
      </c>
      <c r="J34" s="14">
        <f t="shared" si="4"/>
        <v>-7.6397554948925843E-11</v>
      </c>
      <c r="K34" s="14">
        <f t="shared" si="5"/>
        <v>-7.503331289626645E-11</v>
      </c>
      <c r="L34" s="9">
        <f t="shared" si="6"/>
        <v>-3.9563019527122307E-11</v>
      </c>
      <c r="M34" s="9">
        <f t="shared" si="7"/>
        <v>-5.3205440053716205E-11</v>
      </c>
      <c r="N34" s="17">
        <f t="shared" si="8"/>
        <v>-6.6847860580310109E-11</v>
      </c>
      <c r="O34" s="6">
        <f t="shared" si="9"/>
        <v>-637714.28571428533</v>
      </c>
      <c r="P34" s="6">
        <f t="shared" si="10"/>
        <v>-637714.28571428533</v>
      </c>
      <c r="Q34" s="6">
        <f t="shared" si="11"/>
        <v>-637714.28571428533</v>
      </c>
      <c r="R34" s="6">
        <f t="shared" si="12"/>
        <v>-637714.28571428522</v>
      </c>
      <c r="S34" s="6">
        <f t="shared" si="13"/>
        <v>-637714.28571428522</v>
      </c>
      <c r="T34" s="6">
        <f t="shared" si="14"/>
        <v>-637714.28571428522</v>
      </c>
      <c r="U34" s="12">
        <v>0.5</v>
      </c>
      <c r="V34" s="12">
        <f t="shared" si="15"/>
        <v>22</v>
      </c>
      <c r="W34" s="6">
        <f t="shared" si="16"/>
        <v>-14029714.285714274</v>
      </c>
      <c r="X34" s="6">
        <f t="shared" si="17"/>
        <v>-14029714.285714274</v>
      </c>
      <c r="Y34" s="6">
        <f t="shared" si="18"/>
        <v>-14029714.285714274</v>
      </c>
      <c r="Z34" s="11"/>
      <c r="AA34" s="11"/>
      <c r="AB34" s="11"/>
    </row>
    <row r="35" spans="4:28" ht="21" x14ac:dyDescent="0.35">
      <c r="D35" s="6">
        <v>82785.714285714304</v>
      </c>
      <c r="E35" s="6">
        <v>-71.428571428571303</v>
      </c>
      <c r="F35" s="10">
        <f t="shared" si="0"/>
        <v>4962857.1428571446</v>
      </c>
      <c r="G35" s="17">
        <f t="shared" si="1"/>
        <v>2152428.5714285718</v>
      </c>
      <c r="H35" s="15">
        <f t="shared" si="2"/>
        <v>2814714.2857142864</v>
      </c>
      <c r="I35" s="14">
        <f t="shared" si="3"/>
        <v>-4071.4285714285643</v>
      </c>
      <c r="J35" s="14">
        <f t="shared" si="4"/>
        <v>-3999.9999999999927</v>
      </c>
      <c r="K35" s="14">
        <f t="shared" si="5"/>
        <v>-3928.5714285714216</v>
      </c>
      <c r="L35" s="9">
        <f t="shared" si="6"/>
        <v>-2071.4285714285679</v>
      </c>
      <c r="M35" s="9">
        <f t="shared" si="7"/>
        <v>-2785.7142857142812</v>
      </c>
      <c r="N35" s="17">
        <f t="shared" si="8"/>
        <v>-3499.9999999999941</v>
      </c>
      <c r="O35" s="6">
        <f t="shared" si="9"/>
        <v>-660285.71428571467</v>
      </c>
      <c r="P35" s="6">
        <f t="shared" si="10"/>
        <v>-661071.42857142864</v>
      </c>
      <c r="Q35" s="6">
        <f t="shared" si="11"/>
        <v>-661857.14285714307</v>
      </c>
      <c r="R35" s="6">
        <f t="shared" si="12"/>
        <v>-656214.28571428615</v>
      </c>
      <c r="S35" s="6">
        <f t="shared" si="13"/>
        <v>-657000.00000000012</v>
      </c>
      <c r="T35" s="6">
        <f t="shared" si="14"/>
        <v>-657857.14285714307</v>
      </c>
      <c r="U35" s="12">
        <v>0.5</v>
      </c>
      <c r="V35" s="12">
        <f t="shared" si="15"/>
        <v>22</v>
      </c>
      <c r="W35" s="6">
        <f t="shared" si="16"/>
        <v>-14436714.285714295</v>
      </c>
      <c r="X35" s="6">
        <f t="shared" si="17"/>
        <v>-14454000.000000002</v>
      </c>
      <c r="Y35" s="6">
        <f t="shared" si="18"/>
        <v>-14472857.142857147</v>
      </c>
      <c r="Z35" s="11"/>
      <c r="AA35" s="11"/>
      <c r="AB35" s="11"/>
    </row>
    <row r="36" spans="4:28" ht="21" x14ac:dyDescent="0.35">
      <c r="D36" s="6">
        <v>85857.142857142899</v>
      </c>
      <c r="E36" s="6">
        <v>-142.85714285714201</v>
      </c>
      <c r="F36" s="10">
        <f t="shared" si="0"/>
        <v>5142857.1428571455</v>
      </c>
      <c r="G36" s="17">
        <f t="shared" si="1"/>
        <v>2232285.7142857155</v>
      </c>
      <c r="H36" s="15">
        <f t="shared" si="2"/>
        <v>2919142.8571428587</v>
      </c>
      <c r="I36" s="14">
        <f t="shared" si="3"/>
        <v>-8142.8571428570949</v>
      </c>
      <c r="J36" s="14">
        <f t="shared" si="4"/>
        <v>-7999.9999999999527</v>
      </c>
      <c r="K36" s="14">
        <f t="shared" si="5"/>
        <v>-7857.1428571428105</v>
      </c>
      <c r="L36" s="9">
        <f t="shared" si="6"/>
        <v>-4142.8571428571177</v>
      </c>
      <c r="M36" s="9">
        <f t="shared" si="7"/>
        <v>-5571.4285714285379</v>
      </c>
      <c r="N36" s="17">
        <f t="shared" si="8"/>
        <v>-6999.9999999999582</v>
      </c>
      <c r="O36" s="6">
        <f t="shared" si="9"/>
        <v>-682857.14285714342</v>
      </c>
      <c r="P36" s="6">
        <f t="shared" si="10"/>
        <v>-684428.57142857183</v>
      </c>
      <c r="Q36" s="6">
        <f t="shared" si="11"/>
        <v>-686000.00000000035</v>
      </c>
      <c r="R36" s="6">
        <f t="shared" si="12"/>
        <v>-674714.28571428626</v>
      </c>
      <c r="S36" s="6">
        <f t="shared" si="13"/>
        <v>-676285.71428571467</v>
      </c>
      <c r="T36" s="6">
        <f t="shared" si="14"/>
        <v>-678000.00000000035</v>
      </c>
      <c r="U36" s="12">
        <v>0.5</v>
      </c>
      <c r="V36" s="12">
        <f t="shared" si="15"/>
        <v>22</v>
      </c>
      <c r="W36" s="6">
        <f t="shared" si="16"/>
        <v>-14843714.285714298</v>
      </c>
      <c r="X36" s="6">
        <f t="shared" si="17"/>
        <v>-14878285.714285722</v>
      </c>
      <c r="Y36" s="6">
        <f t="shared" si="18"/>
        <v>-14916000.000000007</v>
      </c>
      <c r="Z36" s="11"/>
      <c r="AA36" s="11"/>
      <c r="AB36" s="11"/>
    </row>
    <row r="37" spans="4:28" ht="21" x14ac:dyDescent="0.35">
      <c r="D37" s="6">
        <v>88928.571428571406</v>
      </c>
      <c r="E37" s="6">
        <v>-214.28571428571101</v>
      </c>
      <c r="F37" s="10">
        <f t="shared" si="0"/>
        <v>5322857.1428571418</v>
      </c>
      <c r="G37" s="17">
        <f t="shared" si="1"/>
        <v>2312142.8571428563</v>
      </c>
      <c r="H37" s="15">
        <f t="shared" si="2"/>
        <v>3023571.4285714277</v>
      </c>
      <c r="I37" s="14">
        <f t="shared" si="3"/>
        <v>-12214.285714285528</v>
      </c>
      <c r="J37" s="14">
        <f t="shared" si="4"/>
        <v>-11999.999999999816</v>
      </c>
      <c r="K37" s="14">
        <f t="shared" si="5"/>
        <v>-11785.714285714106</v>
      </c>
      <c r="L37" s="9">
        <f t="shared" si="6"/>
        <v>-6214.2857142856192</v>
      </c>
      <c r="M37" s="9">
        <f t="shared" si="7"/>
        <v>-8357.1428571427296</v>
      </c>
      <c r="N37" s="17">
        <f t="shared" si="8"/>
        <v>-10499.99999999984</v>
      </c>
      <c r="O37" s="6">
        <f t="shared" si="9"/>
        <v>-705428.57142857125</v>
      </c>
      <c r="P37" s="6">
        <f t="shared" si="10"/>
        <v>-707785.71428571432</v>
      </c>
      <c r="Q37" s="6">
        <f t="shared" si="11"/>
        <v>-710142.85714285728</v>
      </c>
      <c r="R37" s="6">
        <f t="shared" si="12"/>
        <v>-693214.2857142858</v>
      </c>
      <c r="S37" s="6">
        <f t="shared" si="13"/>
        <v>-695571.42857142887</v>
      </c>
      <c r="T37" s="6">
        <f t="shared" si="14"/>
        <v>-698142.85714285751</v>
      </c>
      <c r="U37" s="12">
        <v>0.5</v>
      </c>
      <c r="V37" s="12">
        <f t="shared" si="15"/>
        <v>22</v>
      </c>
      <c r="W37" s="6">
        <f t="shared" si="16"/>
        <v>-15250714.285714287</v>
      </c>
      <c r="X37" s="6">
        <f t="shared" si="17"/>
        <v>-15302571.428571435</v>
      </c>
      <c r="Y37" s="6">
        <f t="shared" si="18"/>
        <v>-15359142.857142866</v>
      </c>
      <c r="Z37" s="11"/>
      <c r="AA37" s="11"/>
      <c r="AB37" s="11"/>
    </row>
    <row r="38" spans="4:28" ht="21" x14ac:dyDescent="0.35">
      <c r="D38" s="6">
        <v>92000</v>
      </c>
      <c r="E38" s="6">
        <v>-285.714285714281</v>
      </c>
      <c r="F38" s="10">
        <f t="shared" si="0"/>
        <v>5502857.1428571437</v>
      </c>
      <c r="G38" s="17">
        <f t="shared" si="1"/>
        <v>2392000</v>
      </c>
      <c r="H38" s="15">
        <f t="shared" si="2"/>
        <v>3128000</v>
      </c>
      <c r="I38" s="14">
        <f t="shared" si="3"/>
        <v>-16285.714285714017</v>
      </c>
      <c r="J38" s="14">
        <f t="shared" si="4"/>
        <v>-15999.999999999736</v>
      </c>
      <c r="K38" s="14">
        <f t="shared" si="5"/>
        <v>-15714.285714285455</v>
      </c>
      <c r="L38" s="9">
        <f t="shared" si="6"/>
        <v>-8285.7142857141498</v>
      </c>
      <c r="M38" s="9">
        <f t="shared" si="7"/>
        <v>-11142.857142856959</v>
      </c>
      <c r="N38" s="17">
        <f t="shared" si="8"/>
        <v>-13999.999999999769</v>
      </c>
      <c r="O38" s="6">
        <f t="shared" si="9"/>
        <v>-728000.00000000012</v>
      </c>
      <c r="P38" s="6">
        <f t="shared" si="10"/>
        <v>-731142.85714285704</v>
      </c>
      <c r="Q38" s="6">
        <f t="shared" si="11"/>
        <v>-734285.71428571455</v>
      </c>
      <c r="R38" s="6">
        <f t="shared" si="12"/>
        <v>-711714.28571428603</v>
      </c>
      <c r="S38" s="6">
        <f t="shared" si="13"/>
        <v>-714857.14285714296</v>
      </c>
      <c r="T38" s="6">
        <f t="shared" si="14"/>
        <v>-718285.71428571478</v>
      </c>
      <c r="U38" s="12">
        <v>0.5</v>
      </c>
      <c r="V38" s="12">
        <f t="shared" si="15"/>
        <v>22</v>
      </c>
      <c r="W38" s="6">
        <f t="shared" si="16"/>
        <v>-15657714.285714293</v>
      </c>
      <c r="X38" s="6">
        <f t="shared" si="17"/>
        <v>-15726857.142857146</v>
      </c>
      <c r="Y38" s="6">
        <f t="shared" si="18"/>
        <v>-15802285.714285726</v>
      </c>
      <c r="Z38" s="11"/>
      <c r="AA38" s="11"/>
      <c r="AB38" s="11"/>
    </row>
    <row r="39" spans="4:28" ht="21" x14ac:dyDescent="0.35">
      <c r="D39" s="6">
        <v>95071.428571428594</v>
      </c>
      <c r="E39" s="6">
        <v>-357.14285714286098</v>
      </c>
      <c r="F39" s="10">
        <f t="shared" si="0"/>
        <v>5682857.1428571446</v>
      </c>
      <c r="G39" s="17">
        <f t="shared" si="1"/>
        <v>2471857.1428571437</v>
      </c>
      <c r="H39" s="15">
        <f t="shared" si="2"/>
        <v>3232428.5714285723</v>
      </c>
      <c r="I39" s="14">
        <f t="shared" si="3"/>
        <v>-20357.142857143077</v>
      </c>
      <c r="J39" s="14">
        <f t="shared" si="4"/>
        <v>-20000.000000000215</v>
      </c>
      <c r="K39" s="14">
        <f t="shared" si="5"/>
        <v>-19642.857142857352</v>
      </c>
      <c r="L39" s="9">
        <f t="shared" si="6"/>
        <v>-10357.14285714297</v>
      </c>
      <c r="M39" s="9">
        <f t="shared" si="7"/>
        <v>-13928.571428571579</v>
      </c>
      <c r="N39" s="17">
        <f t="shared" si="8"/>
        <v>-17500.000000000186</v>
      </c>
      <c r="O39" s="6">
        <f t="shared" si="9"/>
        <v>-750571.42857142875</v>
      </c>
      <c r="P39" s="6">
        <f t="shared" si="10"/>
        <v>-754499.99999999977</v>
      </c>
      <c r="Q39" s="6">
        <f t="shared" si="11"/>
        <v>-758428.57142857125</v>
      </c>
      <c r="R39" s="6">
        <f t="shared" si="12"/>
        <v>-730214.28571428568</v>
      </c>
      <c r="S39" s="6">
        <f t="shared" si="13"/>
        <v>-734142.85714285669</v>
      </c>
      <c r="T39" s="6">
        <f t="shared" si="14"/>
        <v>-738428.57142857101</v>
      </c>
      <c r="U39" s="12">
        <v>0.5</v>
      </c>
      <c r="V39" s="12">
        <f t="shared" si="15"/>
        <v>22</v>
      </c>
      <c r="W39" s="6">
        <f t="shared" si="16"/>
        <v>-16064714.285714285</v>
      </c>
      <c r="X39" s="6">
        <f t="shared" si="17"/>
        <v>-16151142.857142847</v>
      </c>
      <c r="Y39" s="6">
        <f t="shared" si="18"/>
        <v>-16245428.571428562</v>
      </c>
      <c r="Z39" s="11"/>
      <c r="AA39" s="11"/>
      <c r="AB39" s="11"/>
    </row>
    <row r="40" spans="4:28" ht="21" x14ac:dyDescent="0.35">
      <c r="D40" s="6">
        <v>98142.857142857305</v>
      </c>
      <c r="E40" s="6">
        <v>-428.571428571431</v>
      </c>
      <c r="F40" s="10">
        <f t="shared" si="0"/>
        <v>5862857.142857152</v>
      </c>
      <c r="G40" s="17">
        <f t="shared" si="1"/>
        <v>2551714.2857142901</v>
      </c>
      <c r="H40" s="15">
        <f t="shared" si="2"/>
        <v>3336857.1428571483</v>
      </c>
      <c r="I40" s="14">
        <f t="shared" si="3"/>
        <v>-24428.571428571566</v>
      </c>
      <c r="J40" s="14">
        <f t="shared" si="4"/>
        <v>-24000.000000000135</v>
      </c>
      <c r="K40" s="14">
        <f t="shared" si="5"/>
        <v>-23571.428571428703</v>
      </c>
      <c r="L40" s="9">
        <f t="shared" si="6"/>
        <v>-12428.571428571498</v>
      </c>
      <c r="M40" s="9">
        <f t="shared" si="7"/>
        <v>-16714.285714285808</v>
      </c>
      <c r="N40" s="17">
        <f t="shared" si="8"/>
        <v>-21000.00000000012</v>
      </c>
      <c r="O40" s="6">
        <f t="shared" si="9"/>
        <v>-773142.85714285797</v>
      </c>
      <c r="P40" s="6">
        <f t="shared" si="10"/>
        <v>-777857.142857144</v>
      </c>
      <c r="Q40" s="6">
        <f t="shared" si="11"/>
        <v>-782571.42857142945</v>
      </c>
      <c r="R40" s="6">
        <f t="shared" si="12"/>
        <v>-748714.28571428638</v>
      </c>
      <c r="S40" s="6">
        <f t="shared" si="13"/>
        <v>-753428.57142857241</v>
      </c>
      <c r="T40" s="6">
        <f t="shared" si="14"/>
        <v>-758571.42857142922</v>
      </c>
      <c r="U40" s="12">
        <v>0.5</v>
      </c>
      <c r="V40" s="12">
        <f t="shared" si="15"/>
        <v>22</v>
      </c>
      <c r="W40" s="6">
        <f t="shared" si="16"/>
        <v>-16471714.2857143</v>
      </c>
      <c r="X40" s="6">
        <f t="shared" si="17"/>
        <v>-16575428.571428593</v>
      </c>
      <c r="Y40" s="6">
        <f t="shared" si="18"/>
        <v>-16688571.428571442</v>
      </c>
      <c r="Z40" s="11"/>
      <c r="AA40" s="11"/>
      <c r="AB40" s="11"/>
    </row>
    <row r="41" spans="4:28" ht="21" x14ac:dyDescent="0.35">
      <c r="D41" s="6">
        <v>101214.285714285</v>
      </c>
      <c r="E41" s="6">
        <v>-500.00000000000102</v>
      </c>
      <c r="F41" s="10">
        <f t="shared" si="0"/>
        <v>6042857.1428570999</v>
      </c>
      <c r="G41" s="17">
        <f t="shared" si="1"/>
        <v>2631571.42857141</v>
      </c>
      <c r="H41" s="15">
        <f t="shared" si="2"/>
        <v>3441285.7142856899</v>
      </c>
      <c r="I41" s="14">
        <f t="shared" si="3"/>
        <v>-28500.000000000058</v>
      </c>
      <c r="J41" s="14">
        <f t="shared" si="4"/>
        <v>-28000.000000000058</v>
      </c>
      <c r="K41" s="14">
        <f t="shared" si="5"/>
        <v>-27500.000000000055</v>
      </c>
      <c r="L41" s="9">
        <f t="shared" si="6"/>
        <v>-14500.000000000029</v>
      </c>
      <c r="M41" s="9">
        <f t="shared" si="7"/>
        <v>-19500.00000000004</v>
      </c>
      <c r="N41" s="17">
        <f t="shared" si="8"/>
        <v>-24500.000000000051</v>
      </c>
      <c r="O41" s="6">
        <f t="shared" si="9"/>
        <v>-795714.28571427986</v>
      </c>
      <c r="P41" s="6">
        <f t="shared" si="10"/>
        <v>-801214.28571427986</v>
      </c>
      <c r="Q41" s="6">
        <f t="shared" si="11"/>
        <v>-806714.28571427986</v>
      </c>
      <c r="R41" s="6">
        <f t="shared" si="12"/>
        <v>-767214.28571427986</v>
      </c>
      <c r="S41" s="6">
        <f t="shared" si="13"/>
        <v>-772714.28571427986</v>
      </c>
      <c r="T41" s="6">
        <f t="shared" si="14"/>
        <v>-778714.28571427986</v>
      </c>
      <c r="U41" s="12">
        <v>0.5</v>
      </c>
      <c r="V41" s="12">
        <f t="shared" si="15"/>
        <v>22</v>
      </c>
      <c r="W41" s="6">
        <f t="shared" si="16"/>
        <v>-16878714.285714157</v>
      </c>
      <c r="X41" s="6">
        <f t="shared" si="17"/>
        <v>-16999714.285714157</v>
      </c>
      <c r="Y41" s="6">
        <f t="shared" si="18"/>
        <v>-17131714.285714157</v>
      </c>
      <c r="Z41" s="11"/>
      <c r="AA41" s="11"/>
      <c r="AB41" s="11"/>
    </row>
    <row r="44" spans="4:28" x14ac:dyDescent="0.25">
      <c r="J44" t="s">
        <v>32</v>
      </c>
    </row>
    <row r="45" spans="4:28" x14ac:dyDescent="0.25">
      <c r="D45" s="5">
        <v>2000</v>
      </c>
      <c r="E45" s="19">
        <v>1.1000000000000001</v>
      </c>
      <c r="F45" s="5">
        <f>D45*E45</f>
        <v>2200</v>
      </c>
      <c r="G45" s="5">
        <f>F45-D45</f>
        <v>200</v>
      </c>
      <c r="H45" s="5">
        <v>60</v>
      </c>
      <c r="I45" s="5">
        <f>G45*H45</f>
        <v>12000</v>
      </c>
      <c r="J45" s="5">
        <f>5*D45</f>
        <v>10000</v>
      </c>
      <c r="K45" s="18"/>
      <c r="L45" s="18"/>
      <c r="M45" s="23">
        <v>45283</v>
      </c>
      <c r="N45" s="22">
        <v>0.65252314814814816</v>
      </c>
      <c r="O45">
        <v>148.1</v>
      </c>
    </row>
    <row r="46" spans="4:28" x14ac:dyDescent="0.25">
      <c r="D46" s="5">
        <v>4000</v>
      </c>
      <c r="E46" s="19">
        <v>1.1000000000000001</v>
      </c>
      <c r="F46" s="5">
        <f t="shared" ref="F46:F62" si="19">D46*E46</f>
        <v>4400</v>
      </c>
      <c r="G46" s="5">
        <f t="shared" ref="G46:G62" si="20">F46-D46</f>
        <v>400</v>
      </c>
      <c r="H46" s="5">
        <v>60</v>
      </c>
      <c r="I46" s="5">
        <f t="shared" ref="I46:I62" si="21">G46*H46</f>
        <v>24000</v>
      </c>
      <c r="J46" s="5">
        <f t="shared" ref="J46:J109" si="22">5*D46</f>
        <v>20000</v>
      </c>
      <c r="K46" s="18"/>
      <c r="L46" s="18"/>
      <c r="M46" s="21"/>
      <c r="N46" s="22">
        <v>0.68265046296296295</v>
      </c>
      <c r="O46">
        <v>114.87</v>
      </c>
    </row>
    <row r="47" spans="4:28" x14ac:dyDescent="0.25">
      <c r="D47" s="5">
        <v>6000</v>
      </c>
      <c r="E47" s="19">
        <v>1.1000000000000001</v>
      </c>
      <c r="F47" s="5">
        <f t="shared" si="19"/>
        <v>6600.0000000000009</v>
      </c>
      <c r="G47" s="5">
        <f t="shared" si="20"/>
        <v>600.00000000000091</v>
      </c>
      <c r="H47" s="5">
        <v>60</v>
      </c>
      <c r="I47" s="5">
        <f t="shared" si="21"/>
        <v>36000.000000000058</v>
      </c>
      <c r="J47" s="5">
        <f t="shared" si="22"/>
        <v>30000</v>
      </c>
      <c r="K47" s="18"/>
      <c r="L47" s="18"/>
    </row>
    <row r="48" spans="4:28" x14ac:dyDescent="0.25">
      <c r="D48" s="5">
        <v>8000</v>
      </c>
      <c r="E48" s="19">
        <v>1.1000000000000001</v>
      </c>
      <c r="F48" s="5">
        <f t="shared" si="19"/>
        <v>8800</v>
      </c>
      <c r="G48" s="5">
        <f t="shared" si="20"/>
        <v>800</v>
      </c>
      <c r="H48" s="5">
        <v>60</v>
      </c>
      <c r="I48" s="5">
        <f t="shared" si="21"/>
        <v>48000</v>
      </c>
      <c r="J48" s="5">
        <f t="shared" si="22"/>
        <v>40000</v>
      </c>
      <c r="K48" s="18"/>
      <c r="L48" s="18"/>
    </row>
    <row r="49" spans="4:12" x14ac:dyDescent="0.25">
      <c r="D49" s="5">
        <v>10000</v>
      </c>
      <c r="E49" s="19">
        <v>1.1000000000000001</v>
      </c>
      <c r="F49" s="5">
        <f t="shared" si="19"/>
        <v>11000</v>
      </c>
      <c r="G49" s="5">
        <f t="shared" si="20"/>
        <v>1000</v>
      </c>
      <c r="H49" s="5">
        <v>60</v>
      </c>
      <c r="I49" s="5">
        <f t="shared" si="21"/>
        <v>60000</v>
      </c>
      <c r="J49" s="5">
        <f t="shared" si="22"/>
        <v>50000</v>
      </c>
      <c r="K49" s="18"/>
      <c r="L49" s="18"/>
    </row>
    <row r="50" spans="4:12" x14ac:dyDescent="0.25">
      <c r="D50" s="5">
        <v>12000</v>
      </c>
      <c r="E50" s="19">
        <v>1.1000000000000001</v>
      </c>
      <c r="F50" s="5">
        <f t="shared" si="19"/>
        <v>13200.000000000002</v>
      </c>
      <c r="G50" s="5">
        <f t="shared" si="20"/>
        <v>1200.0000000000018</v>
      </c>
      <c r="H50" s="5">
        <v>60</v>
      </c>
      <c r="I50" s="5">
        <f t="shared" si="21"/>
        <v>72000.000000000116</v>
      </c>
      <c r="J50" s="5">
        <f t="shared" si="22"/>
        <v>60000</v>
      </c>
      <c r="K50" s="18"/>
      <c r="L50" s="18"/>
    </row>
    <row r="51" spans="4:12" x14ac:dyDescent="0.25">
      <c r="D51" s="5">
        <v>14000</v>
      </c>
      <c r="E51" s="19">
        <v>1.1000000000000001</v>
      </c>
      <c r="F51" s="5">
        <f t="shared" si="19"/>
        <v>15400.000000000002</v>
      </c>
      <c r="G51" s="5">
        <f t="shared" si="20"/>
        <v>1400.0000000000018</v>
      </c>
      <c r="H51" s="5">
        <v>60</v>
      </c>
      <c r="I51" s="5">
        <f t="shared" si="21"/>
        <v>84000.000000000116</v>
      </c>
      <c r="J51" s="5">
        <f t="shared" si="22"/>
        <v>70000</v>
      </c>
      <c r="K51" s="18"/>
      <c r="L51" s="18"/>
    </row>
    <row r="52" spans="4:12" x14ac:dyDescent="0.25">
      <c r="D52" s="5">
        <v>16000</v>
      </c>
      <c r="E52" s="19">
        <v>1.1000000000000001</v>
      </c>
      <c r="F52" s="5">
        <f t="shared" si="19"/>
        <v>17600</v>
      </c>
      <c r="G52" s="5">
        <f t="shared" si="20"/>
        <v>1600</v>
      </c>
      <c r="H52" s="5">
        <v>60</v>
      </c>
      <c r="I52" s="5">
        <f t="shared" si="21"/>
        <v>96000</v>
      </c>
      <c r="J52" s="5">
        <f t="shared" si="22"/>
        <v>80000</v>
      </c>
      <c r="K52" s="18"/>
      <c r="L52" s="18"/>
    </row>
    <row r="53" spans="4:12" x14ac:dyDescent="0.25">
      <c r="D53" s="5">
        <v>18000</v>
      </c>
      <c r="E53" s="19">
        <v>1.1000000000000001</v>
      </c>
      <c r="F53" s="5">
        <f t="shared" si="19"/>
        <v>19800</v>
      </c>
      <c r="G53" s="5">
        <f t="shared" si="20"/>
        <v>1800</v>
      </c>
      <c r="H53" s="5">
        <v>60</v>
      </c>
      <c r="I53" s="5">
        <f t="shared" si="21"/>
        <v>108000</v>
      </c>
      <c r="J53" s="5">
        <f t="shared" si="22"/>
        <v>90000</v>
      </c>
      <c r="K53" s="18"/>
      <c r="L53" s="18"/>
    </row>
    <row r="54" spans="4:12" x14ac:dyDescent="0.25">
      <c r="D54" s="5">
        <v>20000</v>
      </c>
      <c r="E54" s="19">
        <v>1.1000000000000001</v>
      </c>
      <c r="F54" s="5">
        <f t="shared" si="19"/>
        <v>22000</v>
      </c>
      <c r="G54" s="5">
        <f t="shared" si="20"/>
        <v>2000</v>
      </c>
      <c r="H54" s="5">
        <v>60</v>
      </c>
      <c r="I54" s="5">
        <f t="shared" si="21"/>
        <v>120000</v>
      </c>
      <c r="J54" s="5">
        <f t="shared" si="22"/>
        <v>100000</v>
      </c>
      <c r="K54" s="18"/>
      <c r="L54" s="18"/>
    </row>
    <row r="55" spans="4:12" x14ac:dyDescent="0.25">
      <c r="D55" s="5">
        <v>22000</v>
      </c>
      <c r="E55" s="19">
        <v>1.1000000000000001</v>
      </c>
      <c r="F55" s="5">
        <f t="shared" si="19"/>
        <v>24200.000000000004</v>
      </c>
      <c r="G55" s="5">
        <f t="shared" si="20"/>
        <v>2200.0000000000036</v>
      </c>
      <c r="H55" s="5">
        <v>60</v>
      </c>
      <c r="I55" s="5">
        <f t="shared" si="21"/>
        <v>132000.00000000023</v>
      </c>
      <c r="J55" s="5">
        <f t="shared" si="22"/>
        <v>110000</v>
      </c>
      <c r="K55" s="18"/>
      <c r="L55" s="18"/>
    </row>
    <row r="56" spans="4:12" x14ac:dyDescent="0.25">
      <c r="D56" s="5">
        <v>24000</v>
      </c>
      <c r="E56" s="19">
        <v>1.1000000000000001</v>
      </c>
      <c r="F56" s="5">
        <f t="shared" si="19"/>
        <v>26400.000000000004</v>
      </c>
      <c r="G56" s="5">
        <f t="shared" si="20"/>
        <v>2400.0000000000036</v>
      </c>
      <c r="H56" s="5">
        <v>60</v>
      </c>
      <c r="I56" s="5">
        <f t="shared" si="21"/>
        <v>144000.00000000023</v>
      </c>
      <c r="J56" s="5">
        <f t="shared" si="22"/>
        <v>120000</v>
      </c>
      <c r="K56" s="18"/>
      <c r="L56" s="18"/>
    </row>
    <row r="57" spans="4:12" x14ac:dyDescent="0.25">
      <c r="D57" s="5">
        <v>26000</v>
      </c>
      <c r="E57" s="19">
        <v>1.1000000000000001</v>
      </c>
      <c r="F57" s="5">
        <f t="shared" si="19"/>
        <v>28600.000000000004</v>
      </c>
      <c r="G57" s="5">
        <f t="shared" si="20"/>
        <v>2600.0000000000036</v>
      </c>
      <c r="H57" s="5">
        <v>60</v>
      </c>
      <c r="I57" s="5">
        <f t="shared" si="21"/>
        <v>156000.00000000023</v>
      </c>
      <c r="J57" s="5">
        <f t="shared" si="22"/>
        <v>130000</v>
      </c>
      <c r="K57" s="18"/>
      <c r="L57" s="18"/>
    </row>
    <row r="58" spans="4:12" x14ac:dyDescent="0.25">
      <c r="D58" s="5">
        <v>28000</v>
      </c>
      <c r="E58" s="19">
        <v>1.1000000000000001</v>
      </c>
      <c r="F58" s="5">
        <f t="shared" si="19"/>
        <v>30800.000000000004</v>
      </c>
      <c r="G58" s="5">
        <f t="shared" si="20"/>
        <v>2800.0000000000036</v>
      </c>
      <c r="H58" s="5">
        <v>60</v>
      </c>
      <c r="I58" s="5">
        <f t="shared" si="21"/>
        <v>168000.00000000023</v>
      </c>
      <c r="J58" s="5">
        <f t="shared" si="22"/>
        <v>140000</v>
      </c>
      <c r="K58" s="18"/>
      <c r="L58" s="18"/>
    </row>
    <row r="59" spans="4:12" x14ac:dyDescent="0.25">
      <c r="D59" s="5">
        <v>30000</v>
      </c>
      <c r="E59" s="19">
        <v>1.1000000000000001</v>
      </c>
      <c r="F59" s="5">
        <f t="shared" si="19"/>
        <v>33000</v>
      </c>
      <c r="G59" s="5">
        <f t="shared" si="20"/>
        <v>3000</v>
      </c>
      <c r="H59" s="5">
        <v>60</v>
      </c>
      <c r="I59" s="5">
        <f t="shared" si="21"/>
        <v>180000</v>
      </c>
      <c r="J59" s="5">
        <f t="shared" si="22"/>
        <v>150000</v>
      </c>
      <c r="K59" s="18"/>
      <c r="L59" s="18"/>
    </row>
    <row r="60" spans="4:12" x14ac:dyDescent="0.25">
      <c r="D60" s="5">
        <v>32000</v>
      </c>
      <c r="E60" s="19">
        <v>1.1000000000000001</v>
      </c>
      <c r="F60" s="5">
        <f t="shared" si="19"/>
        <v>35200</v>
      </c>
      <c r="G60" s="5">
        <f t="shared" si="20"/>
        <v>3200</v>
      </c>
      <c r="H60" s="5">
        <v>60</v>
      </c>
      <c r="I60" s="5">
        <f t="shared" si="21"/>
        <v>192000</v>
      </c>
      <c r="J60" s="5">
        <f t="shared" si="22"/>
        <v>160000</v>
      </c>
      <c r="K60" s="18"/>
      <c r="L60" s="18"/>
    </row>
    <row r="61" spans="4:12" x14ac:dyDescent="0.25">
      <c r="D61" s="5">
        <v>34000</v>
      </c>
      <c r="E61" s="19">
        <v>1.1000000000000001</v>
      </c>
      <c r="F61" s="5">
        <f t="shared" si="19"/>
        <v>37400</v>
      </c>
      <c r="G61" s="5">
        <f t="shared" si="20"/>
        <v>3400</v>
      </c>
      <c r="H61" s="5">
        <v>60</v>
      </c>
      <c r="I61" s="5">
        <f t="shared" si="21"/>
        <v>204000</v>
      </c>
      <c r="J61" s="5">
        <f t="shared" si="22"/>
        <v>170000</v>
      </c>
      <c r="K61" s="18"/>
      <c r="L61" s="18"/>
    </row>
    <row r="62" spans="4:12" x14ac:dyDescent="0.25">
      <c r="D62" s="5">
        <v>36000</v>
      </c>
      <c r="E62" s="19">
        <v>1.1000000000000001</v>
      </c>
      <c r="F62" s="20">
        <f t="shared" si="19"/>
        <v>39600</v>
      </c>
      <c r="G62" s="20">
        <f t="shared" si="20"/>
        <v>3600</v>
      </c>
      <c r="H62" s="5">
        <v>60</v>
      </c>
      <c r="I62" s="5">
        <f t="shared" si="21"/>
        <v>216000</v>
      </c>
      <c r="J62" s="5">
        <f t="shared" si="22"/>
        <v>180000</v>
      </c>
      <c r="K62" s="18"/>
      <c r="L62" s="18"/>
    </row>
    <row r="63" spans="4:12" x14ac:dyDescent="0.25">
      <c r="D63" s="5">
        <v>38000</v>
      </c>
      <c r="E63" s="19">
        <v>1.1000000000000001</v>
      </c>
      <c r="F63" s="20">
        <f t="shared" ref="F63:F69" si="23">D63*E63</f>
        <v>41800</v>
      </c>
      <c r="G63" s="20">
        <f t="shared" ref="G63:G69" si="24">F63-D63</f>
        <v>3800</v>
      </c>
      <c r="H63" s="5">
        <v>60</v>
      </c>
      <c r="I63" s="5">
        <f t="shared" ref="I63:I69" si="25">G63*H63</f>
        <v>228000</v>
      </c>
      <c r="J63" s="5">
        <f t="shared" si="22"/>
        <v>190000</v>
      </c>
    </row>
    <row r="64" spans="4:12" x14ac:dyDescent="0.25">
      <c r="D64" s="5">
        <v>40000</v>
      </c>
      <c r="E64" s="19">
        <v>1.1000000000000001</v>
      </c>
      <c r="F64" s="20">
        <f t="shared" si="23"/>
        <v>44000</v>
      </c>
      <c r="G64" s="20">
        <f t="shared" si="24"/>
        <v>4000</v>
      </c>
      <c r="H64" s="5">
        <v>60</v>
      </c>
      <c r="I64" s="5">
        <f t="shared" si="25"/>
        <v>240000</v>
      </c>
      <c r="J64" s="5">
        <f t="shared" si="22"/>
        <v>200000</v>
      </c>
    </row>
    <row r="65" spans="4:10" x14ac:dyDescent="0.25">
      <c r="D65" s="5">
        <v>42000</v>
      </c>
      <c r="E65" s="19">
        <v>1.1000000000000001</v>
      </c>
      <c r="F65" s="20">
        <f t="shared" si="23"/>
        <v>46200.000000000007</v>
      </c>
      <c r="G65" s="20">
        <f t="shared" si="24"/>
        <v>4200.0000000000073</v>
      </c>
      <c r="H65" s="5">
        <v>60</v>
      </c>
      <c r="I65" s="5">
        <f t="shared" si="25"/>
        <v>252000.00000000044</v>
      </c>
      <c r="J65" s="5">
        <f t="shared" si="22"/>
        <v>210000</v>
      </c>
    </row>
    <row r="66" spans="4:10" x14ac:dyDescent="0.25">
      <c r="D66" s="5">
        <v>44000</v>
      </c>
      <c r="E66" s="19">
        <v>1.1000000000000001</v>
      </c>
      <c r="F66" s="20">
        <f t="shared" si="23"/>
        <v>48400.000000000007</v>
      </c>
      <c r="G66" s="20">
        <f t="shared" si="24"/>
        <v>4400.0000000000073</v>
      </c>
      <c r="H66" s="5">
        <v>60</v>
      </c>
      <c r="I66" s="5">
        <f t="shared" si="25"/>
        <v>264000.00000000047</v>
      </c>
      <c r="J66" s="5">
        <f t="shared" si="22"/>
        <v>220000</v>
      </c>
    </row>
    <row r="67" spans="4:10" x14ac:dyDescent="0.25">
      <c r="D67" s="5">
        <v>46000</v>
      </c>
      <c r="E67" s="19">
        <v>1.1000000000000001</v>
      </c>
      <c r="F67" s="20">
        <f t="shared" si="23"/>
        <v>50600.000000000007</v>
      </c>
      <c r="G67" s="20">
        <f t="shared" si="24"/>
        <v>4600.0000000000073</v>
      </c>
      <c r="H67" s="5">
        <v>60</v>
      </c>
      <c r="I67" s="5">
        <f t="shared" si="25"/>
        <v>276000.00000000047</v>
      </c>
      <c r="J67" s="5">
        <f t="shared" si="22"/>
        <v>230000</v>
      </c>
    </row>
    <row r="68" spans="4:10" x14ac:dyDescent="0.25">
      <c r="D68" s="5">
        <v>48000</v>
      </c>
      <c r="E68" s="19">
        <v>1.1000000000000001</v>
      </c>
      <c r="F68" s="20">
        <f t="shared" si="23"/>
        <v>52800.000000000007</v>
      </c>
      <c r="G68" s="20">
        <f t="shared" si="24"/>
        <v>4800.0000000000073</v>
      </c>
      <c r="H68" s="5">
        <v>60</v>
      </c>
      <c r="I68" s="5">
        <f t="shared" si="25"/>
        <v>288000.00000000047</v>
      </c>
      <c r="J68" s="5">
        <f t="shared" si="22"/>
        <v>240000</v>
      </c>
    </row>
    <row r="69" spans="4:10" x14ac:dyDescent="0.25">
      <c r="D69" s="5">
        <v>50000</v>
      </c>
      <c r="E69" s="19">
        <v>1.1000000000000001</v>
      </c>
      <c r="F69" s="20">
        <f t="shared" si="23"/>
        <v>55000.000000000007</v>
      </c>
      <c r="G69" s="20">
        <f t="shared" si="24"/>
        <v>5000.0000000000073</v>
      </c>
      <c r="H69" s="5">
        <v>60</v>
      </c>
      <c r="I69" s="5">
        <f t="shared" si="25"/>
        <v>300000.00000000047</v>
      </c>
      <c r="J69" s="5">
        <f t="shared" si="22"/>
        <v>250000</v>
      </c>
    </row>
    <row r="70" spans="4:10" x14ac:dyDescent="0.25">
      <c r="D70" s="5">
        <v>52000</v>
      </c>
      <c r="E70" s="19">
        <v>1.1000000000000001</v>
      </c>
      <c r="F70" s="20">
        <f t="shared" ref="F70:F133" si="26">D70*E70</f>
        <v>57200.000000000007</v>
      </c>
      <c r="G70" s="20">
        <f t="shared" ref="G70:G133" si="27">F70-D70</f>
        <v>5200.0000000000073</v>
      </c>
      <c r="H70" s="5">
        <v>60</v>
      </c>
      <c r="I70" s="5">
        <f t="shared" ref="I70:I133" si="28">G70*H70</f>
        <v>312000.00000000047</v>
      </c>
      <c r="J70" s="5">
        <f t="shared" si="22"/>
        <v>260000</v>
      </c>
    </row>
    <row r="71" spans="4:10" x14ac:dyDescent="0.25">
      <c r="D71" s="5">
        <v>54000</v>
      </c>
      <c r="E71" s="19">
        <v>1.1000000000000001</v>
      </c>
      <c r="F71" s="20">
        <f t="shared" si="26"/>
        <v>59400.000000000007</v>
      </c>
      <c r="G71" s="20">
        <f t="shared" si="27"/>
        <v>5400.0000000000073</v>
      </c>
      <c r="H71" s="5">
        <v>60</v>
      </c>
      <c r="I71" s="5">
        <f t="shared" si="28"/>
        <v>324000.00000000047</v>
      </c>
      <c r="J71" s="5">
        <f t="shared" si="22"/>
        <v>270000</v>
      </c>
    </row>
    <row r="72" spans="4:10" x14ac:dyDescent="0.25">
      <c r="D72" s="5">
        <v>56000</v>
      </c>
      <c r="E72" s="19">
        <v>1.1000000000000001</v>
      </c>
      <c r="F72" s="20">
        <f t="shared" si="26"/>
        <v>61600.000000000007</v>
      </c>
      <c r="G72" s="20">
        <f t="shared" si="27"/>
        <v>5600.0000000000073</v>
      </c>
      <c r="H72" s="5">
        <v>60</v>
      </c>
      <c r="I72" s="5">
        <f t="shared" si="28"/>
        <v>336000.00000000047</v>
      </c>
      <c r="J72" s="5">
        <f t="shared" si="22"/>
        <v>280000</v>
      </c>
    </row>
    <row r="73" spans="4:10" x14ac:dyDescent="0.25">
      <c r="D73" s="5">
        <v>58000</v>
      </c>
      <c r="E73" s="19">
        <v>1.1000000000000001</v>
      </c>
      <c r="F73" s="20">
        <f t="shared" si="26"/>
        <v>63800.000000000007</v>
      </c>
      <c r="G73" s="20">
        <f t="shared" si="27"/>
        <v>5800.0000000000073</v>
      </c>
      <c r="H73" s="5">
        <v>60</v>
      </c>
      <c r="I73" s="5">
        <f t="shared" si="28"/>
        <v>348000.00000000047</v>
      </c>
      <c r="J73" s="5">
        <f t="shared" si="22"/>
        <v>290000</v>
      </c>
    </row>
    <row r="74" spans="4:10" x14ac:dyDescent="0.25">
      <c r="D74" s="5">
        <v>60000</v>
      </c>
      <c r="E74" s="19">
        <v>1.1000000000000001</v>
      </c>
      <c r="F74" s="20">
        <f t="shared" si="26"/>
        <v>66000</v>
      </c>
      <c r="G74" s="20">
        <f t="shared" si="27"/>
        <v>6000</v>
      </c>
      <c r="H74" s="5">
        <v>60</v>
      </c>
      <c r="I74" s="5">
        <f t="shared" si="28"/>
        <v>360000</v>
      </c>
      <c r="J74" s="5">
        <f t="shared" si="22"/>
        <v>300000</v>
      </c>
    </row>
    <row r="75" spans="4:10" x14ac:dyDescent="0.25">
      <c r="D75" s="5">
        <v>62000</v>
      </c>
      <c r="E75" s="19">
        <v>1.1000000000000001</v>
      </c>
      <c r="F75" s="20">
        <f t="shared" si="26"/>
        <v>68200</v>
      </c>
      <c r="G75" s="20">
        <f t="shared" si="27"/>
        <v>6200</v>
      </c>
      <c r="H75" s="5">
        <v>60</v>
      </c>
      <c r="I75" s="5">
        <f t="shared" si="28"/>
        <v>372000</v>
      </c>
      <c r="J75" s="5">
        <f t="shared" si="22"/>
        <v>310000</v>
      </c>
    </row>
    <row r="76" spans="4:10" x14ac:dyDescent="0.25">
      <c r="D76" s="5">
        <v>64000</v>
      </c>
      <c r="E76" s="19">
        <v>1.1000000000000001</v>
      </c>
      <c r="F76" s="20">
        <f t="shared" si="26"/>
        <v>70400</v>
      </c>
      <c r="G76" s="20">
        <f t="shared" si="27"/>
        <v>6400</v>
      </c>
      <c r="H76" s="5">
        <v>60</v>
      </c>
      <c r="I76" s="5">
        <f t="shared" si="28"/>
        <v>384000</v>
      </c>
      <c r="J76" s="5">
        <f t="shared" si="22"/>
        <v>320000</v>
      </c>
    </row>
    <row r="77" spans="4:10" x14ac:dyDescent="0.25">
      <c r="D77" s="5">
        <v>66000</v>
      </c>
      <c r="E77" s="19">
        <v>1.1000000000000001</v>
      </c>
      <c r="F77" s="20">
        <f t="shared" si="26"/>
        <v>72600</v>
      </c>
      <c r="G77" s="20">
        <f t="shared" si="27"/>
        <v>6600</v>
      </c>
      <c r="H77" s="5">
        <v>60</v>
      </c>
      <c r="I77" s="5">
        <f t="shared" si="28"/>
        <v>396000</v>
      </c>
      <c r="J77" s="5">
        <f t="shared" si="22"/>
        <v>330000</v>
      </c>
    </row>
    <row r="78" spans="4:10" x14ac:dyDescent="0.25">
      <c r="D78" s="5">
        <v>68000</v>
      </c>
      <c r="E78" s="19">
        <v>1.1000000000000001</v>
      </c>
      <c r="F78" s="20">
        <f t="shared" si="26"/>
        <v>74800</v>
      </c>
      <c r="G78" s="20">
        <f t="shared" si="27"/>
        <v>6800</v>
      </c>
      <c r="H78" s="5">
        <v>60</v>
      </c>
      <c r="I78" s="5">
        <f t="shared" si="28"/>
        <v>408000</v>
      </c>
      <c r="J78" s="5">
        <f t="shared" si="22"/>
        <v>340000</v>
      </c>
    </row>
    <row r="79" spans="4:10" x14ac:dyDescent="0.25">
      <c r="D79" s="5">
        <v>70000</v>
      </c>
      <c r="E79" s="19">
        <v>1.1000000000000001</v>
      </c>
      <c r="F79" s="20">
        <f t="shared" si="26"/>
        <v>77000</v>
      </c>
      <c r="G79" s="20">
        <f t="shared" si="27"/>
        <v>7000</v>
      </c>
      <c r="H79" s="5">
        <v>60</v>
      </c>
      <c r="I79" s="5">
        <f t="shared" si="28"/>
        <v>420000</v>
      </c>
      <c r="J79" s="5">
        <f t="shared" si="22"/>
        <v>350000</v>
      </c>
    </row>
    <row r="80" spans="4:10" x14ac:dyDescent="0.25">
      <c r="D80" s="5">
        <v>72000</v>
      </c>
      <c r="E80" s="19">
        <v>1.1000000000000001</v>
      </c>
      <c r="F80" s="20">
        <f t="shared" si="26"/>
        <v>79200</v>
      </c>
      <c r="G80" s="20">
        <f t="shared" si="27"/>
        <v>7200</v>
      </c>
      <c r="H80" s="5">
        <v>60</v>
      </c>
      <c r="I80" s="5">
        <f t="shared" si="28"/>
        <v>432000</v>
      </c>
      <c r="J80" s="5">
        <f t="shared" si="22"/>
        <v>360000</v>
      </c>
    </row>
    <row r="81" spans="4:10" x14ac:dyDescent="0.25">
      <c r="D81" s="5">
        <v>74000</v>
      </c>
      <c r="E81" s="19">
        <v>1.1000000000000001</v>
      </c>
      <c r="F81" s="20">
        <f t="shared" si="26"/>
        <v>81400</v>
      </c>
      <c r="G81" s="20">
        <f t="shared" si="27"/>
        <v>7400</v>
      </c>
      <c r="H81" s="5">
        <v>60</v>
      </c>
      <c r="I81" s="5">
        <f t="shared" si="28"/>
        <v>444000</v>
      </c>
      <c r="J81" s="5">
        <f t="shared" si="22"/>
        <v>370000</v>
      </c>
    </row>
    <row r="82" spans="4:10" x14ac:dyDescent="0.25">
      <c r="D82" s="5">
        <v>76000</v>
      </c>
      <c r="E82" s="19">
        <v>1.1000000000000001</v>
      </c>
      <c r="F82" s="20">
        <f t="shared" si="26"/>
        <v>83600</v>
      </c>
      <c r="G82" s="20">
        <f t="shared" si="27"/>
        <v>7600</v>
      </c>
      <c r="H82" s="5">
        <v>60</v>
      </c>
      <c r="I82" s="5">
        <f t="shared" si="28"/>
        <v>456000</v>
      </c>
      <c r="J82" s="5">
        <f t="shared" si="22"/>
        <v>380000</v>
      </c>
    </row>
    <row r="83" spans="4:10" x14ac:dyDescent="0.25">
      <c r="D83" s="5">
        <v>78000</v>
      </c>
      <c r="E83" s="19">
        <v>1.1000000000000001</v>
      </c>
      <c r="F83" s="20">
        <f t="shared" si="26"/>
        <v>85800</v>
      </c>
      <c r="G83" s="20">
        <f t="shared" si="27"/>
        <v>7800</v>
      </c>
      <c r="H83" s="5">
        <v>60</v>
      </c>
      <c r="I83" s="5">
        <f t="shared" si="28"/>
        <v>468000</v>
      </c>
      <c r="J83" s="5">
        <f t="shared" si="22"/>
        <v>390000</v>
      </c>
    </row>
    <row r="84" spans="4:10" x14ac:dyDescent="0.25">
      <c r="D84" s="5">
        <v>80000</v>
      </c>
      <c r="E84" s="19">
        <v>1.1000000000000001</v>
      </c>
      <c r="F84" s="20">
        <f t="shared" si="26"/>
        <v>88000</v>
      </c>
      <c r="G84" s="20">
        <f t="shared" si="27"/>
        <v>8000</v>
      </c>
      <c r="H84" s="5">
        <v>60</v>
      </c>
      <c r="I84" s="5">
        <f t="shared" si="28"/>
        <v>480000</v>
      </c>
      <c r="J84" s="5">
        <f t="shared" si="22"/>
        <v>400000</v>
      </c>
    </row>
    <row r="85" spans="4:10" x14ac:dyDescent="0.25">
      <c r="D85" s="5">
        <v>82000</v>
      </c>
      <c r="E85" s="19">
        <v>1.1000000000000001</v>
      </c>
      <c r="F85" s="20">
        <f t="shared" si="26"/>
        <v>90200.000000000015</v>
      </c>
      <c r="G85" s="20">
        <f t="shared" si="27"/>
        <v>8200.0000000000146</v>
      </c>
      <c r="H85" s="5">
        <v>60</v>
      </c>
      <c r="I85" s="5">
        <f t="shared" si="28"/>
        <v>492000.00000000087</v>
      </c>
      <c r="J85" s="5">
        <f t="shared" si="22"/>
        <v>410000</v>
      </c>
    </row>
    <row r="86" spans="4:10" x14ac:dyDescent="0.25">
      <c r="D86" s="5">
        <v>84000</v>
      </c>
      <c r="E86" s="19">
        <v>1.1000000000000001</v>
      </c>
      <c r="F86" s="20">
        <f t="shared" si="26"/>
        <v>92400.000000000015</v>
      </c>
      <c r="G86" s="20">
        <f t="shared" si="27"/>
        <v>8400.0000000000146</v>
      </c>
      <c r="H86" s="5">
        <v>60</v>
      </c>
      <c r="I86" s="5">
        <f t="shared" si="28"/>
        <v>504000.00000000087</v>
      </c>
      <c r="J86" s="5">
        <f t="shared" si="22"/>
        <v>420000</v>
      </c>
    </row>
    <row r="87" spans="4:10" x14ac:dyDescent="0.25">
      <c r="D87" s="5">
        <v>86000</v>
      </c>
      <c r="E87" s="19">
        <v>1.1000000000000001</v>
      </c>
      <c r="F87" s="20">
        <f t="shared" si="26"/>
        <v>94600.000000000015</v>
      </c>
      <c r="G87" s="20">
        <f t="shared" si="27"/>
        <v>8600.0000000000146</v>
      </c>
      <c r="H87" s="5">
        <v>60</v>
      </c>
      <c r="I87" s="5">
        <f t="shared" si="28"/>
        <v>516000.00000000087</v>
      </c>
      <c r="J87" s="5">
        <f t="shared" si="22"/>
        <v>430000</v>
      </c>
    </row>
    <row r="88" spans="4:10" x14ac:dyDescent="0.25">
      <c r="D88" s="5">
        <v>88000</v>
      </c>
      <c r="E88" s="19">
        <v>1.1000000000000001</v>
      </c>
      <c r="F88" s="20">
        <f t="shared" si="26"/>
        <v>96800.000000000015</v>
      </c>
      <c r="G88" s="20">
        <f t="shared" si="27"/>
        <v>8800.0000000000146</v>
      </c>
      <c r="H88" s="5">
        <v>60</v>
      </c>
      <c r="I88" s="5">
        <f t="shared" si="28"/>
        <v>528000.00000000093</v>
      </c>
      <c r="J88" s="5">
        <f t="shared" si="22"/>
        <v>440000</v>
      </c>
    </row>
    <row r="89" spans="4:10" x14ac:dyDescent="0.25">
      <c r="D89" s="5">
        <v>90000</v>
      </c>
      <c r="E89" s="19">
        <v>1.1000000000000001</v>
      </c>
      <c r="F89" s="20">
        <f t="shared" si="26"/>
        <v>99000.000000000015</v>
      </c>
      <c r="G89" s="20">
        <f t="shared" si="27"/>
        <v>9000.0000000000146</v>
      </c>
      <c r="H89" s="5">
        <v>60</v>
      </c>
      <c r="I89" s="5">
        <f t="shared" si="28"/>
        <v>540000.00000000093</v>
      </c>
      <c r="J89" s="5">
        <f t="shared" si="22"/>
        <v>450000</v>
      </c>
    </row>
    <row r="90" spans="4:10" x14ac:dyDescent="0.25">
      <c r="D90" s="5">
        <v>92000</v>
      </c>
      <c r="E90" s="19">
        <v>1.1000000000000001</v>
      </c>
      <c r="F90" s="20">
        <f t="shared" si="26"/>
        <v>101200.00000000001</v>
      </c>
      <c r="G90" s="20">
        <f t="shared" si="27"/>
        <v>9200.0000000000146</v>
      </c>
      <c r="H90" s="5">
        <v>60</v>
      </c>
      <c r="I90" s="5">
        <f t="shared" si="28"/>
        <v>552000.00000000093</v>
      </c>
      <c r="J90" s="5">
        <f t="shared" si="22"/>
        <v>460000</v>
      </c>
    </row>
    <row r="91" spans="4:10" x14ac:dyDescent="0.25">
      <c r="D91" s="5">
        <v>94000</v>
      </c>
      <c r="E91" s="19">
        <v>1.1000000000000001</v>
      </c>
      <c r="F91" s="20">
        <f t="shared" si="26"/>
        <v>103400.00000000001</v>
      </c>
      <c r="G91" s="20">
        <f t="shared" si="27"/>
        <v>9400.0000000000146</v>
      </c>
      <c r="H91" s="5">
        <v>60</v>
      </c>
      <c r="I91" s="5">
        <f t="shared" si="28"/>
        <v>564000.00000000093</v>
      </c>
      <c r="J91" s="5">
        <f t="shared" si="22"/>
        <v>470000</v>
      </c>
    </row>
    <row r="92" spans="4:10" x14ac:dyDescent="0.25">
      <c r="D92" s="5">
        <v>96000</v>
      </c>
      <c r="E92" s="19">
        <v>1.1000000000000001</v>
      </c>
      <c r="F92" s="20">
        <f t="shared" si="26"/>
        <v>105600.00000000001</v>
      </c>
      <c r="G92" s="20">
        <f t="shared" si="27"/>
        <v>9600.0000000000146</v>
      </c>
      <c r="H92" s="5">
        <v>60</v>
      </c>
      <c r="I92" s="5">
        <f t="shared" si="28"/>
        <v>576000.00000000093</v>
      </c>
      <c r="J92" s="5">
        <f t="shared" si="22"/>
        <v>480000</v>
      </c>
    </row>
    <row r="93" spans="4:10" x14ac:dyDescent="0.25">
      <c r="D93" s="5">
        <v>98000</v>
      </c>
      <c r="E93" s="19">
        <v>1.1000000000000001</v>
      </c>
      <c r="F93" s="20">
        <f t="shared" si="26"/>
        <v>107800.00000000001</v>
      </c>
      <c r="G93" s="20">
        <f t="shared" si="27"/>
        <v>9800.0000000000146</v>
      </c>
      <c r="H93" s="5">
        <v>60</v>
      </c>
      <c r="I93" s="5">
        <f t="shared" si="28"/>
        <v>588000.00000000093</v>
      </c>
      <c r="J93" s="5">
        <f t="shared" si="22"/>
        <v>490000</v>
      </c>
    </row>
    <row r="94" spans="4:10" x14ac:dyDescent="0.25">
      <c r="D94" s="5">
        <v>100000</v>
      </c>
      <c r="E94" s="19">
        <v>1.1000000000000001</v>
      </c>
      <c r="F94" s="20">
        <f t="shared" si="26"/>
        <v>110000.00000000001</v>
      </c>
      <c r="G94" s="20">
        <f t="shared" si="27"/>
        <v>10000.000000000015</v>
      </c>
      <c r="H94" s="5">
        <v>60</v>
      </c>
      <c r="I94" s="5">
        <f t="shared" si="28"/>
        <v>600000.00000000093</v>
      </c>
      <c r="J94" s="5">
        <f t="shared" si="22"/>
        <v>500000</v>
      </c>
    </row>
    <row r="95" spans="4:10" x14ac:dyDescent="0.25">
      <c r="D95" s="5">
        <v>102000</v>
      </c>
      <c r="E95" s="19">
        <v>1.1000000000000001</v>
      </c>
      <c r="F95" s="20">
        <f t="shared" si="26"/>
        <v>112200.00000000001</v>
      </c>
      <c r="G95" s="20">
        <f t="shared" si="27"/>
        <v>10200.000000000015</v>
      </c>
      <c r="H95" s="5">
        <v>60</v>
      </c>
      <c r="I95" s="5">
        <f t="shared" si="28"/>
        <v>612000.00000000093</v>
      </c>
      <c r="J95" s="5">
        <f t="shared" si="22"/>
        <v>510000</v>
      </c>
    </row>
    <row r="96" spans="4:10" x14ac:dyDescent="0.25">
      <c r="D96" s="5">
        <v>104000</v>
      </c>
      <c r="E96" s="19">
        <v>1.1000000000000001</v>
      </c>
      <c r="F96" s="20">
        <f t="shared" si="26"/>
        <v>114400.00000000001</v>
      </c>
      <c r="G96" s="20">
        <f t="shared" si="27"/>
        <v>10400.000000000015</v>
      </c>
      <c r="H96" s="5">
        <v>60</v>
      </c>
      <c r="I96" s="5">
        <f t="shared" si="28"/>
        <v>624000.00000000093</v>
      </c>
      <c r="J96" s="5">
        <f t="shared" si="22"/>
        <v>520000</v>
      </c>
    </row>
    <row r="97" spans="4:10" x14ac:dyDescent="0.25">
      <c r="D97" s="5">
        <v>106000</v>
      </c>
      <c r="E97" s="19">
        <v>1.1000000000000001</v>
      </c>
      <c r="F97" s="20">
        <f t="shared" si="26"/>
        <v>116600.00000000001</v>
      </c>
      <c r="G97" s="20">
        <f t="shared" si="27"/>
        <v>10600.000000000015</v>
      </c>
      <c r="H97" s="5">
        <v>60</v>
      </c>
      <c r="I97" s="5">
        <f t="shared" si="28"/>
        <v>636000.00000000093</v>
      </c>
      <c r="J97" s="5">
        <f t="shared" si="22"/>
        <v>530000</v>
      </c>
    </row>
    <row r="98" spans="4:10" x14ac:dyDescent="0.25">
      <c r="D98" s="5">
        <v>108000</v>
      </c>
      <c r="E98" s="19">
        <v>1.1000000000000001</v>
      </c>
      <c r="F98" s="20">
        <f t="shared" si="26"/>
        <v>118800.00000000001</v>
      </c>
      <c r="G98" s="20">
        <f t="shared" si="27"/>
        <v>10800.000000000015</v>
      </c>
      <c r="H98" s="5">
        <v>60</v>
      </c>
      <c r="I98" s="5">
        <f t="shared" si="28"/>
        <v>648000.00000000093</v>
      </c>
      <c r="J98" s="5">
        <f t="shared" si="22"/>
        <v>540000</v>
      </c>
    </row>
    <row r="99" spans="4:10" x14ac:dyDescent="0.25">
      <c r="D99" s="5">
        <v>110000</v>
      </c>
      <c r="E99" s="19">
        <v>1.1000000000000001</v>
      </c>
      <c r="F99" s="20">
        <f t="shared" si="26"/>
        <v>121000.00000000001</v>
      </c>
      <c r="G99" s="20">
        <f t="shared" si="27"/>
        <v>11000.000000000015</v>
      </c>
      <c r="H99" s="5">
        <v>60</v>
      </c>
      <c r="I99" s="5">
        <f t="shared" si="28"/>
        <v>660000.00000000093</v>
      </c>
      <c r="J99" s="5">
        <f t="shared" si="22"/>
        <v>550000</v>
      </c>
    </row>
    <row r="100" spans="4:10" x14ac:dyDescent="0.25">
      <c r="D100" s="5">
        <v>112000</v>
      </c>
      <c r="E100" s="19">
        <v>1.1000000000000001</v>
      </c>
      <c r="F100" s="20">
        <f t="shared" si="26"/>
        <v>123200.00000000001</v>
      </c>
      <c r="G100" s="20">
        <f t="shared" si="27"/>
        <v>11200.000000000015</v>
      </c>
      <c r="H100" s="5">
        <v>60</v>
      </c>
      <c r="I100" s="5">
        <f t="shared" si="28"/>
        <v>672000.00000000093</v>
      </c>
      <c r="J100" s="5">
        <f t="shared" si="22"/>
        <v>560000</v>
      </c>
    </row>
    <row r="101" spans="4:10" x14ac:dyDescent="0.25">
      <c r="D101" s="5">
        <v>114000</v>
      </c>
      <c r="E101" s="19">
        <v>1.1000000000000001</v>
      </c>
      <c r="F101" s="20">
        <f t="shared" si="26"/>
        <v>125400.00000000001</v>
      </c>
      <c r="G101" s="20">
        <f t="shared" si="27"/>
        <v>11400.000000000015</v>
      </c>
      <c r="H101" s="5">
        <v>60</v>
      </c>
      <c r="I101" s="5">
        <f t="shared" si="28"/>
        <v>684000.00000000093</v>
      </c>
      <c r="J101" s="5">
        <f t="shared" si="22"/>
        <v>570000</v>
      </c>
    </row>
    <row r="102" spans="4:10" x14ac:dyDescent="0.25">
      <c r="D102" s="5">
        <v>116000</v>
      </c>
      <c r="E102" s="19">
        <v>1.1000000000000001</v>
      </c>
      <c r="F102" s="20">
        <f t="shared" si="26"/>
        <v>127600.00000000001</v>
      </c>
      <c r="G102" s="20">
        <f t="shared" si="27"/>
        <v>11600.000000000015</v>
      </c>
      <c r="H102" s="5">
        <v>60</v>
      </c>
      <c r="I102" s="5">
        <f t="shared" si="28"/>
        <v>696000.00000000093</v>
      </c>
      <c r="J102" s="5">
        <f t="shared" si="22"/>
        <v>580000</v>
      </c>
    </row>
    <row r="103" spans="4:10" x14ac:dyDescent="0.25">
      <c r="D103" s="5">
        <v>118000</v>
      </c>
      <c r="E103" s="19">
        <v>1.1000000000000001</v>
      </c>
      <c r="F103" s="20">
        <f t="shared" si="26"/>
        <v>129800.00000000001</v>
      </c>
      <c r="G103" s="20">
        <f t="shared" si="27"/>
        <v>11800.000000000015</v>
      </c>
      <c r="H103" s="5">
        <v>60</v>
      </c>
      <c r="I103" s="5">
        <f t="shared" si="28"/>
        <v>708000.00000000093</v>
      </c>
      <c r="J103" s="5">
        <f t="shared" si="22"/>
        <v>590000</v>
      </c>
    </row>
    <row r="104" spans="4:10" x14ac:dyDescent="0.25">
      <c r="D104" s="5">
        <v>120000</v>
      </c>
      <c r="E104" s="19">
        <v>1.1000000000000001</v>
      </c>
      <c r="F104" s="20">
        <f t="shared" si="26"/>
        <v>132000</v>
      </c>
      <c r="G104" s="20">
        <f t="shared" si="27"/>
        <v>12000</v>
      </c>
      <c r="H104" s="5">
        <v>60</v>
      </c>
      <c r="I104" s="5">
        <f t="shared" si="28"/>
        <v>720000</v>
      </c>
      <c r="J104" s="5">
        <f t="shared" si="22"/>
        <v>600000</v>
      </c>
    </row>
    <row r="105" spans="4:10" x14ac:dyDescent="0.25">
      <c r="D105" s="5">
        <v>122000</v>
      </c>
      <c r="E105" s="19">
        <v>1.1000000000000001</v>
      </c>
      <c r="F105" s="20">
        <f t="shared" si="26"/>
        <v>134200</v>
      </c>
      <c r="G105" s="20">
        <f t="shared" si="27"/>
        <v>12200</v>
      </c>
      <c r="H105" s="5">
        <v>60</v>
      </c>
      <c r="I105" s="5">
        <f t="shared" si="28"/>
        <v>732000</v>
      </c>
      <c r="J105" s="5">
        <f t="shared" si="22"/>
        <v>610000</v>
      </c>
    </row>
    <row r="106" spans="4:10" x14ac:dyDescent="0.25">
      <c r="D106" s="5">
        <v>124000</v>
      </c>
      <c r="E106" s="19">
        <v>1.1000000000000001</v>
      </c>
      <c r="F106" s="20">
        <f t="shared" si="26"/>
        <v>136400</v>
      </c>
      <c r="G106" s="20">
        <f t="shared" si="27"/>
        <v>12400</v>
      </c>
      <c r="H106" s="5">
        <v>60</v>
      </c>
      <c r="I106" s="5">
        <f t="shared" si="28"/>
        <v>744000</v>
      </c>
      <c r="J106" s="5">
        <f t="shared" si="22"/>
        <v>620000</v>
      </c>
    </row>
    <row r="107" spans="4:10" x14ac:dyDescent="0.25">
      <c r="D107" s="5">
        <v>126000</v>
      </c>
      <c r="E107" s="19">
        <v>1.1000000000000001</v>
      </c>
      <c r="F107" s="20">
        <f t="shared" si="26"/>
        <v>138600</v>
      </c>
      <c r="G107" s="20">
        <f t="shared" si="27"/>
        <v>12600</v>
      </c>
      <c r="H107" s="5">
        <v>60</v>
      </c>
      <c r="I107" s="5">
        <f t="shared" si="28"/>
        <v>756000</v>
      </c>
      <c r="J107" s="5">
        <f t="shared" si="22"/>
        <v>630000</v>
      </c>
    </row>
    <row r="108" spans="4:10" x14ac:dyDescent="0.25">
      <c r="D108" s="5">
        <v>128000</v>
      </c>
      <c r="E108" s="19">
        <v>1.1000000000000001</v>
      </c>
      <c r="F108" s="20">
        <f t="shared" si="26"/>
        <v>140800</v>
      </c>
      <c r="G108" s="20">
        <f t="shared" si="27"/>
        <v>12800</v>
      </c>
      <c r="H108" s="5">
        <v>60</v>
      </c>
      <c r="I108" s="5">
        <f t="shared" si="28"/>
        <v>768000</v>
      </c>
      <c r="J108" s="5">
        <f t="shared" si="22"/>
        <v>640000</v>
      </c>
    </row>
    <row r="109" spans="4:10" x14ac:dyDescent="0.25">
      <c r="D109" s="5">
        <v>130000</v>
      </c>
      <c r="E109" s="19">
        <v>1.1000000000000001</v>
      </c>
      <c r="F109" s="20">
        <f t="shared" si="26"/>
        <v>143000</v>
      </c>
      <c r="G109" s="20">
        <f t="shared" si="27"/>
        <v>13000</v>
      </c>
      <c r="H109" s="5">
        <v>60</v>
      </c>
      <c r="I109" s="5">
        <f t="shared" si="28"/>
        <v>780000</v>
      </c>
      <c r="J109" s="5">
        <f t="shared" si="22"/>
        <v>650000</v>
      </c>
    </row>
    <row r="110" spans="4:10" x14ac:dyDescent="0.25">
      <c r="D110" s="5">
        <v>132000</v>
      </c>
      <c r="E110" s="19">
        <v>1.1000000000000001</v>
      </c>
      <c r="F110" s="20">
        <f t="shared" si="26"/>
        <v>145200</v>
      </c>
      <c r="G110" s="20">
        <f t="shared" si="27"/>
        <v>13200</v>
      </c>
      <c r="H110" s="5">
        <v>60</v>
      </c>
      <c r="I110" s="5">
        <f t="shared" si="28"/>
        <v>792000</v>
      </c>
      <c r="J110" s="5">
        <f t="shared" ref="J110:J144" si="29">5*D110</f>
        <v>660000</v>
      </c>
    </row>
    <row r="111" spans="4:10" x14ac:dyDescent="0.25">
      <c r="D111" s="5">
        <v>134000</v>
      </c>
      <c r="E111" s="19">
        <v>1.1000000000000001</v>
      </c>
      <c r="F111" s="20">
        <f t="shared" si="26"/>
        <v>147400</v>
      </c>
      <c r="G111" s="20">
        <f t="shared" si="27"/>
        <v>13400</v>
      </c>
      <c r="H111" s="5">
        <v>60</v>
      </c>
      <c r="I111" s="5">
        <f t="shared" si="28"/>
        <v>804000</v>
      </c>
      <c r="J111" s="5">
        <f t="shared" si="29"/>
        <v>670000</v>
      </c>
    </row>
    <row r="112" spans="4:10" x14ac:dyDescent="0.25">
      <c r="D112" s="5">
        <v>136000</v>
      </c>
      <c r="E112" s="19">
        <v>1.1000000000000001</v>
      </c>
      <c r="F112" s="20">
        <f t="shared" si="26"/>
        <v>149600</v>
      </c>
      <c r="G112" s="20">
        <f t="shared" si="27"/>
        <v>13600</v>
      </c>
      <c r="H112" s="5">
        <v>60</v>
      </c>
      <c r="I112" s="5">
        <f t="shared" si="28"/>
        <v>816000</v>
      </c>
      <c r="J112" s="5">
        <f t="shared" si="29"/>
        <v>680000</v>
      </c>
    </row>
    <row r="113" spans="4:10" x14ac:dyDescent="0.25">
      <c r="D113" s="5">
        <v>138000</v>
      </c>
      <c r="E113" s="19">
        <v>1.1000000000000001</v>
      </c>
      <c r="F113" s="20">
        <f t="shared" si="26"/>
        <v>151800</v>
      </c>
      <c r="G113" s="20">
        <f t="shared" si="27"/>
        <v>13800</v>
      </c>
      <c r="H113" s="5">
        <v>60</v>
      </c>
      <c r="I113" s="5">
        <f t="shared" si="28"/>
        <v>828000</v>
      </c>
      <c r="J113" s="5">
        <f t="shared" si="29"/>
        <v>690000</v>
      </c>
    </row>
    <row r="114" spans="4:10" x14ac:dyDescent="0.25">
      <c r="D114" s="5">
        <v>140000</v>
      </c>
      <c r="E114" s="19">
        <v>1.1000000000000001</v>
      </c>
      <c r="F114" s="20">
        <f t="shared" si="26"/>
        <v>154000</v>
      </c>
      <c r="G114" s="20">
        <f t="shared" si="27"/>
        <v>14000</v>
      </c>
      <c r="H114" s="5">
        <v>60</v>
      </c>
      <c r="I114" s="5">
        <f t="shared" si="28"/>
        <v>840000</v>
      </c>
      <c r="J114" s="5">
        <f t="shared" si="29"/>
        <v>700000</v>
      </c>
    </row>
    <row r="115" spans="4:10" x14ac:dyDescent="0.25">
      <c r="D115" s="5">
        <v>142000</v>
      </c>
      <c r="E115" s="19">
        <v>1.1000000000000001</v>
      </c>
      <c r="F115" s="20">
        <f t="shared" si="26"/>
        <v>156200</v>
      </c>
      <c r="G115" s="20">
        <f t="shared" si="27"/>
        <v>14200</v>
      </c>
      <c r="H115" s="5">
        <v>60</v>
      </c>
      <c r="I115" s="5">
        <f t="shared" si="28"/>
        <v>852000</v>
      </c>
      <c r="J115" s="5">
        <f t="shared" si="29"/>
        <v>710000</v>
      </c>
    </row>
    <row r="116" spans="4:10" x14ac:dyDescent="0.25">
      <c r="D116" s="5">
        <v>144000</v>
      </c>
      <c r="E116" s="19">
        <v>1.1000000000000001</v>
      </c>
      <c r="F116" s="20">
        <f t="shared" si="26"/>
        <v>158400</v>
      </c>
      <c r="G116" s="20">
        <f t="shared" si="27"/>
        <v>14400</v>
      </c>
      <c r="H116" s="5">
        <v>60</v>
      </c>
      <c r="I116" s="5">
        <f t="shared" si="28"/>
        <v>864000</v>
      </c>
      <c r="J116" s="5">
        <f t="shared" si="29"/>
        <v>720000</v>
      </c>
    </row>
    <row r="117" spans="4:10" x14ac:dyDescent="0.25">
      <c r="D117" s="5">
        <v>146000</v>
      </c>
      <c r="E117" s="19">
        <v>1.1000000000000001</v>
      </c>
      <c r="F117" s="20">
        <f t="shared" si="26"/>
        <v>160600</v>
      </c>
      <c r="G117" s="20">
        <f t="shared" si="27"/>
        <v>14600</v>
      </c>
      <c r="H117" s="5">
        <v>60</v>
      </c>
      <c r="I117" s="5">
        <f t="shared" si="28"/>
        <v>876000</v>
      </c>
      <c r="J117" s="5">
        <f t="shared" si="29"/>
        <v>730000</v>
      </c>
    </row>
    <row r="118" spans="4:10" x14ac:dyDescent="0.25">
      <c r="D118" s="5">
        <v>148000</v>
      </c>
      <c r="E118" s="19">
        <v>1.1000000000000001</v>
      </c>
      <c r="F118" s="20">
        <f t="shared" si="26"/>
        <v>162800</v>
      </c>
      <c r="G118" s="20">
        <f t="shared" si="27"/>
        <v>14800</v>
      </c>
      <c r="H118" s="5">
        <v>60</v>
      </c>
      <c r="I118" s="5">
        <f t="shared" si="28"/>
        <v>888000</v>
      </c>
      <c r="J118" s="5">
        <f t="shared" si="29"/>
        <v>740000</v>
      </c>
    </row>
    <row r="119" spans="4:10" x14ac:dyDescent="0.25">
      <c r="D119" s="5">
        <v>150000</v>
      </c>
      <c r="E119" s="19">
        <v>1.1000000000000001</v>
      </c>
      <c r="F119" s="20">
        <f t="shared" si="26"/>
        <v>165000</v>
      </c>
      <c r="G119" s="20">
        <f t="shared" si="27"/>
        <v>15000</v>
      </c>
      <c r="H119" s="5">
        <v>60</v>
      </c>
      <c r="I119" s="5">
        <f t="shared" si="28"/>
        <v>900000</v>
      </c>
      <c r="J119" s="5">
        <f t="shared" si="29"/>
        <v>750000</v>
      </c>
    </row>
    <row r="120" spans="4:10" x14ac:dyDescent="0.25">
      <c r="D120" s="5">
        <v>152000</v>
      </c>
      <c r="E120" s="19">
        <v>1.1000000000000001</v>
      </c>
      <c r="F120" s="20">
        <f t="shared" si="26"/>
        <v>167200</v>
      </c>
      <c r="G120" s="20">
        <f t="shared" si="27"/>
        <v>15200</v>
      </c>
      <c r="H120" s="5">
        <v>60</v>
      </c>
      <c r="I120" s="5">
        <f t="shared" si="28"/>
        <v>912000</v>
      </c>
      <c r="J120" s="5">
        <f t="shared" si="29"/>
        <v>760000</v>
      </c>
    </row>
    <row r="121" spans="4:10" x14ac:dyDescent="0.25">
      <c r="D121" s="5">
        <v>154000</v>
      </c>
      <c r="E121" s="19">
        <v>1.1000000000000001</v>
      </c>
      <c r="F121" s="20">
        <f t="shared" si="26"/>
        <v>169400</v>
      </c>
      <c r="G121" s="20">
        <f t="shared" si="27"/>
        <v>15400</v>
      </c>
      <c r="H121" s="5">
        <v>60</v>
      </c>
      <c r="I121" s="5">
        <f t="shared" si="28"/>
        <v>924000</v>
      </c>
      <c r="J121" s="5">
        <f t="shared" si="29"/>
        <v>770000</v>
      </c>
    </row>
    <row r="122" spans="4:10" x14ac:dyDescent="0.25">
      <c r="D122" s="5">
        <v>156000</v>
      </c>
      <c r="E122" s="19">
        <v>1.1000000000000001</v>
      </c>
      <c r="F122" s="20">
        <f t="shared" si="26"/>
        <v>171600</v>
      </c>
      <c r="G122" s="20">
        <f t="shared" si="27"/>
        <v>15600</v>
      </c>
      <c r="H122" s="5">
        <v>60</v>
      </c>
      <c r="I122" s="5">
        <f t="shared" si="28"/>
        <v>936000</v>
      </c>
      <c r="J122" s="5">
        <f t="shared" si="29"/>
        <v>780000</v>
      </c>
    </row>
    <row r="123" spans="4:10" x14ac:dyDescent="0.25">
      <c r="D123" s="5">
        <v>158000</v>
      </c>
      <c r="E123" s="19">
        <v>1.1000000000000001</v>
      </c>
      <c r="F123" s="20">
        <f t="shared" si="26"/>
        <v>173800</v>
      </c>
      <c r="G123" s="20">
        <f t="shared" si="27"/>
        <v>15800</v>
      </c>
      <c r="H123" s="5">
        <v>60</v>
      </c>
      <c r="I123" s="5">
        <f t="shared" si="28"/>
        <v>948000</v>
      </c>
      <c r="J123" s="5">
        <f t="shared" si="29"/>
        <v>790000</v>
      </c>
    </row>
    <row r="124" spans="4:10" x14ac:dyDescent="0.25">
      <c r="D124" s="5">
        <v>160000</v>
      </c>
      <c r="E124" s="19">
        <v>1.1000000000000001</v>
      </c>
      <c r="F124" s="20">
        <f t="shared" si="26"/>
        <v>176000</v>
      </c>
      <c r="G124" s="20">
        <f t="shared" si="27"/>
        <v>16000</v>
      </c>
      <c r="H124" s="5">
        <v>60</v>
      </c>
      <c r="I124" s="5">
        <f t="shared" si="28"/>
        <v>960000</v>
      </c>
      <c r="J124" s="5">
        <f t="shared" si="29"/>
        <v>800000</v>
      </c>
    </row>
    <row r="125" spans="4:10" x14ac:dyDescent="0.25">
      <c r="D125" s="5">
        <v>162000</v>
      </c>
      <c r="E125" s="19">
        <v>1.1000000000000001</v>
      </c>
      <c r="F125" s="20">
        <f t="shared" si="26"/>
        <v>178200</v>
      </c>
      <c r="G125" s="20">
        <f t="shared" si="27"/>
        <v>16200</v>
      </c>
      <c r="H125" s="5">
        <v>60</v>
      </c>
      <c r="I125" s="5">
        <f t="shared" si="28"/>
        <v>972000</v>
      </c>
      <c r="J125" s="5">
        <f t="shared" si="29"/>
        <v>810000</v>
      </c>
    </row>
    <row r="126" spans="4:10" x14ac:dyDescent="0.25">
      <c r="D126" s="5">
        <v>164000</v>
      </c>
      <c r="E126" s="19">
        <v>1.1000000000000001</v>
      </c>
      <c r="F126" s="20">
        <f t="shared" si="26"/>
        <v>180400.00000000003</v>
      </c>
      <c r="G126" s="20">
        <f t="shared" si="27"/>
        <v>16400.000000000029</v>
      </c>
      <c r="H126" s="5">
        <v>60</v>
      </c>
      <c r="I126" s="5">
        <f t="shared" si="28"/>
        <v>984000.00000000175</v>
      </c>
      <c r="J126" s="5">
        <f t="shared" si="29"/>
        <v>820000</v>
      </c>
    </row>
    <row r="127" spans="4:10" x14ac:dyDescent="0.25">
      <c r="D127" s="5">
        <v>166000</v>
      </c>
      <c r="E127" s="19">
        <v>1.1000000000000001</v>
      </c>
      <c r="F127" s="20">
        <f t="shared" si="26"/>
        <v>182600.00000000003</v>
      </c>
      <c r="G127" s="20">
        <f t="shared" si="27"/>
        <v>16600.000000000029</v>
      </c>
      <c r="H127" s="5">
        <v>60</v>
      </c>
      <c r="I127" s="5">
        <f t="shared" si="28"/>
        <v>996000.00000000175</v>
      </c>
      <c r="J127" s="5">
        <f t="shared" si="29"/>
        <v>830000</v>
      </c>
    </row>
    <row r="128" spans="4:10" x14ac:dyDescent="0.25">
      <c r="D128" s="5">
        <v>168000</v>
      </c>
      <c r="E128" s="19">
        <v>1.1000000000000001</v>
      </c>
      <c r="F128" s="20">
        <f t="shared" si="26"/>
        <v>184800.00000000003</v>
      </c>
      <c r="G128" s="20">
        <f t="shared" si="27"/>
        <v>16800.000000000029</v>
      </c>
      <c r="H128" s="5">
        <v>60</v>
      </c>
      <c r="I128" s="5">
        <f t="shared" si="28"/>
        <v>1008000.0000000017</v>
      </c>
      <c r="J128" s="5">
        <f t="shared" si="29"/>
        <v>840000</v>
      </c>
    </row>
    <row r="129" spans="4:10" x14ac:dyDescent="0.25">
      <c r="D129" s="5">
        <v>170000</v>
      </c>
      <c r="E129" s="19">
        <v>1.1000000000000001</v>
      </c>
      <c r="F129" s="20">
        <f t="shared" si="26"/>
        <v>187000.00000000003</v>
      </c>
      <c r="G129" s="20">
        <f t="shared" si="27"/>
        <v>17000.000000000029</v>
      </c>
      <c r="H129" s="5">
        <v>60</v>
      </c>
      <c r="I129" s="5">
        <f t="shared" si="28"/>
        <v>1020000.0000000017</v>
      </c>
      <c r="J129" s="5">
        <f t="shared" si="29"/>
        <v>850000</v>
      </c>
    </row>
    <row r="130" spans="4:10" x14ac:dyDescent="0.25">
      <c r="D130" s="5">
        <v>172000</v>
      </c>
      <c r="E130" s="19">
        <v>1.1000000000000001</v>
      </c>
      <c r="F130" s="20">
        <f t="shared" si="26"/>
        <v>189200.00000000003</v>
      </c>
      <c r="G130" s="20">
        <f t="shared" si="27"/>
        <v>17200.000000000029</v>
      </c>
      <c r="H130" s="5">
        <v>60</v>
      </c>
      <c r="I130" s="5">
        <f t="shared" si="28"/>
        <v>1032000.0000000017</v>
      </c>
      <c r="J130" s="5">
        <f t="shared" si="29"/>
        <v>860000</v>
      </c>
    </row>
    <row r="131" spans="4:10" x14ac:dyDescent="0.25">
      <c r="D131" s="5">
        <v>174000</v>
      </c>
      <c r="E131" s="19">
        <v>1.1000000000000001</v>
      </c>
      <c r="F131" s="20">
        <f t="shared" si="26"/>
        <v>191400.00000000003</v>
      </c>
      <c r="G131" s="20">
        <f t="shared" si="27"/>
        <v>17400.000000000029</v>
      </c>
      <c r="H131" s="5">
        <v>60</v>
      </c>
      <c r="I131" s="5">
        <f t="shared" si="28"/>
        <v>1044000.0000000017</v>
      </c>
      <c r="J131" s="5">
        <f t="shared" si="29"/>
        <v>870000</v>
      </c>
    </row>
    <row r="132" spans="4:10" x14ac:dyDescent="0.25">
      <c r="D132" s="5">
        <v>176000</v>
      </c>
      <c r="E132" s="19">
        <v>1.1000000000000001</v>
      </c>
      <c r="F132" s="20">
        <f t="shared" si="26"/>
        <v>193600.00000000003</v>
      </c>
      <c r="G132" s="20">
        <f t="shared" si="27"/>
        <v>17600.000000000029</v>
      </c>
      <c r="H132" s="5">
        <v>60</v>
      </c>
      <c r="I132" s="5">
        <f t="shared" si="28"/>
        <v>1056000.0000000019</v>
      </c>
      <c r="J132" s="5">
        <f t="shared" si="29"/>
        <v>880000</v>
      </c>
    </row>
    <row r="133" spans="4:10" x14ac:dyDescent="0.25">
      <c r="D133" s="5">
        <v>178000</v>
      </c>
      <c r="E133" s="19">
        <v>1.1000000000000001</v>
      </c>
      <c r="F133" s="20">
        <f t="shared" si="26"/>
        <v>195800.00000000003</v>
      </c>
      <c r="G133" s="20">
        <f t="shared" si="27"/>
        <v>17800.000000000029</v>
      </c>
      <c r="H133" s="5">
        <v>60</v>
      </c>
      <c r="I133" s="5">
        <f t="shared" si="28"/>
        <v>1068000.0000000019</v>
      </c>
      <c r="J133" s="5">
        <f t="shared" si="29"/>
        <v>890000</v>
      </c>
    </row>
    <row r="134" spans="4:10" x14ac:dyDescent="0.25">
      <c r="D134" s="5">
        <v>180000</v>
      </c>
      <c r="E134" s="19">
        <v>1.1000000000000001</v>
      </c>
      <c r="F134" s="20">
        <f t="shared" ref="F134:F141" si="30">D134*E134</f>
        <v>198000.00000000003</v>
      </c>
      <c r="G134" s="20">
        <f t="shared" ref="G134:G141" si="31">F134-D134</f>
        <v>18000.000000000029</v>
      </c>
      <c r="H134" s="5">
        <v>60</v>
      </c>
      <c r="I134" s="5">
        <f t="shared" ref="I134:I141" si="32">G134*H134</f>
        <v>1080000.0000000019</v>
      </c>
      <c r="J134" s="5">
        <f t="shared" si="29"/>
        <v>900000</v>
      </c>
    </row>
    <row r="135" spans="4:10" x14ac:dyDescent="0.25">
      <c r="D135" s="5">
        <v>182000</v>
      </c>
      <c r="E135" s="19">
        <v>1.1000000000000001</v>
      </c>
      <c r="F135" s="20">
        <f t="shared" si="30"/>
        <v>200200.00000000003</v>
      </c>
      <c r="G135" s="20">
        <f t="shared" si="31"/>
        <v>18200.000000000029</v>
      </c>
      <c r="H135" s="5">
        <v>60</v>
      </c>
      <c r="I135" s="5">
        <f t="shared" si="32"/>
        <v>1092000.0000000019</v>
      </c>
      <c r="J135" s="5">
        <f t="shared" si="29"/>
        <v>910000</v>
      </c>
    </row>
    <row r="136" spans="4:10" x14ac:dyDescent="0.25">
      <c r="D136" s="5">
        <v>184000</v>
      </c>
      <c r="E136" s="19">
        <v>1.1000000000000001</v>
      </c>
      <c r="F136" s="20">
        <f t="shared" si="30"/>
        <v>202400.00000000003</v>
      </c>
      <c r="G136" s="20">
        <f t="shared" si="31"/>
        <v>18400.000000000029</v>
      </c>
      <c r="H136" s="5">
        <v>60</v>
      </c>
      <c r="I136" s="5">
        <f t="shared" si="32"/>
        <v>1104000.0000000019</v>
      </c>
      <c r="J136" s="5">
        <f t="shared" si="29"/>
        <v>920000</v>
      </c>
    </row>
    <row r="137" spans="4:10" x14ac:dyDescent="0.25">
      <c r="D137" s="5">
        <v>186000</v>
      </c>
      <c r="E137" s="19">
        <v>1.1000000000000001</v>
      </c>
      <c r="F137" s="20">
        <f t="shared" si="30"/>
        <v>204600.00000000003</v>
      </c>
      <c r="G137" s="20">
        <f t="shared" si="31"/>
        <v>18600.000000000029</v>
      </c>
      <c r="H137" s="5">
        <v>60</v>
      </c>
      <c r="I137" s="5">
        <f t="shared" si="32"/>
        <v>1116000.0000000019</v>
      </c>
      <c r="J137" s="5">
        <f t="shared" si="29"/>
        <v>930000</v>
      </c>
    </row>
    <row r="138" spans="4:10" x14ac:dyDescent="0.25">
      <c r="D138" s="5">
        <v>188000</v>
      </c>
      <c r="E138" s="19">
        <v>1.1000000000000001</v>
      </c>
      <c r="F138" s="20">
        <f t="shared" si="30"/>
        <v>206800.00000000003</v>
      </c>
      <c r="G138" s="20">
        <f t="shared" si="31"/>
        <v>18800.000000000029</v>
      </c>
      <c r="H138" s="5">
        <v>60</v>
      </c>
      <c r="I138" s="5">
        <f t="shared" si="32"/>
        <v>1128000.0000000019</v>
      </c>
      <c r="J138" s="5">
        <f t="shared" si="29"/>
        <v>940000</v>
      </c>
    </row>
    <row r="139" spans="4:10" x14ac:dyDescent="0.25">
      <c r="D139" s="5">
        <v>190000</v>
      </c>
      <c r="E139" s="19">
        <v>1.1000000000000001</v>
      </c>
      <c r="F139" s="20">
        <f t="shared" si="30"/>
        <v>209000.00000000003</v>
      </c>
      <c r="G139" s="20">
        <f t="shared" si="31"/>
        <v>19000.000000000029</v>
      </c>
      <c r="H139" s="5">
        <v>60</v>
      </c>
      <c r="I139" s="5">
        <f t="shared" si="32"/>
        <v>1140000.0000000019</v>
      </c>
      <c r="J139" s="5">
        <f t="shared" si="29"/>
        <v>950000</v>
      </c>
    </row>
    <row r="140" spans="4:10" x14ac:dyDescent="0.25">
      <c r="D140" s="5">
        <v>192000</v>
      </c>
      <c r="E140" s="19">
        <v>1.1000000000000001</v>
      </c>
      <c r="F140" s="20">
        <f t="shared" si="30"/>
        <v>211200.00000000003</v>
      </c>
      <c r="G140" s="20">
        <f t="shared" si="31"/>
        <v>19200.000000000029</v>
      </c>
      <c r="H140" s="5">
        <v>60</v>
      </c>
      <c r="I140" s="5">
        <f t="shared" si="32"/>
        <v>1152000.0000000019</v>
      </c>
      <c r="J140" s="5">
        <f t="shared" si="29"/>
        <v>960000</v>
      </c>
    </row>
    <row r="141" spans="4:10" x14ac:dyDescent="0.25">
      <c r="D141" s="5">
        <v>194000</v>
      </c>
      <c r="E141" s="19">
        <v>1.1000000000000001</v>
      </c>
      <c r="F141" s="20">
        <f t="shared" si="30"/>
        <v>213400.00000000003</v>
      </c>
      <c r="G141" s="20">
        <f t="shared" si="31"/>
        <v>19400.000000000029</v>
      </c>
      <c r="H141" s="5">
        <v>60</v>
      </c>
      <c r="I141" s="5">
        <f t="shared" si="32"/>
        <v>1164000.0000000019</v>
      </c>
      <c r="J141" s="5">
        <f t="shared" si="29"/>
        <v>970000</v>
      </c>
    </row>
    <row r="142" spans="4:10" x14ac:dyDescent="0.25">
      <c r="D142" s="5">
        <v>196000</v>
      </c>
      <c r="E142" s="19">
        <v>1.1000000000000001</v>
      </c>
      <c r="F142" s="20">
        <f t="shared" ref="F142:F144" si="33">D142*E142</f>
        <v>215600.00000000003</v>
      </c>
      <c r="G142" s="20">
        <f t="shared" ref="G142:G144" si="34">F142-D142</f>
        <v>19600.000000000029</v>
      </c>
      <c r="H142" s="5">
        <v>60</v>
      </c>
      <c r="I142" s="5">
        <f t="shared" ref="I142:I144" si="35">G142*H142</f>
        <v>1176000.0000000019</v>
      </c>
      <c r="J142" s="5">
        <f t="shared" si="29"/>
        <v>980000</v>
      </c>
    </row>
    <row r="143" spans="4:10" x14ac:dyDescent="0.25">
      <c r="D143" s="5">
        <v>198000</v>
      </c>
      <c r="E143" s="19">
        <v>1.1000000000000001</v>
      </c>
      <c r="F143" s="20">
        <f t="shared" si="33"/>
        <v>217800.00000000003</v>
      </c>
      <c r="G143" s="20">
        <f t="shared" si="34"/>
        <v>19800.000000000029</v>
      </c>
      <c r="H143" s="5">
        <v>60</v>
      </c>
      <c r="I143" s="5">
        <f t="shared" si="35"/>
        <v>1188000.0000000019</v>
      </c>
      <c r="J143" s="5">
        <f t="shared" si="29"/>
        <v>990000</v>
      </c>
    </row>
    <row r="144" spans="4:10" x14ac:dyDescent="0.25">
      <c r="D144" s="5">
        <v>200000</v>
      </c>
      <c r="E144" s="19">
        <v>1.1000000000000001</v>
      </c>
      <c r="F144" s="5">
        <f t="shared" si="33"/>
        <v>220000.00000000003</v>
      </c>
      <c r="G144" s="5">
        <f t="shared" si="34"/>
        <v>20000.000000000029</v>
      </c>
      <c r="H144" s="5">
        <v>60</v>
      </c>
      <c r="I144" s="5">
        <f t="shared" si="35"/>
        <v>1200000.0000000019</v>
      </c>
      <c r="J144" s="5">
        <f t="shared" si="29"/>
        <v>1000000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4"/>
  <sheetViews>
    <sheetView tabSelected="1" topLeftCell="A10" zoomScale="85" zoomScaleNormal="85" workbookViewId="0">
      <selection activeCell="U22" sqref="U22"/>
    </sheetView>
  </sheetViews>
  <sheetFormatPr defaultRowHeight="15" x14ac:dyDescent="0.25"/>
  <cols>
    <col min="2" max="2" width="12.85546875" customWidth="1"/>
    <col min="3" max="10" width="9.42578125" customWidth="1"/>
    <col min="11" max="11" width="7.140625" customWidth="1"/>
    <col min="12" max="27" width="9.42578125" customWidth="1"/>
  </cols>
  <sheetData>
    <row r="2" spans="2:33" s="4" customFormat="1" ht="24.75" customHeight="1" x14ac:dyDescent="0.25">
      <c r="B2" s="24" t="s">
        <v>37</v>
      </c>
      <c r="C2" s="33">
        <v>45261</v>
      </c>
      <c r="D2" s="33">
        <v>45262</v>
      </c>
      <c r="E2" s="33">
        <v>45263</v>
      </c>
      <c r="F2" s="33">
        <v>45264</v>
      </c>
      <c r="G2" s="33">
        <v>45265</v>
      </c>
      <c r="H2" s="33">
        <v>45266</v>
      </c>
      <c r="I2" s="33">
        <v>45267</v>
      </c>
      <c r="J2" s="33">
        <v>45268</v>
      </c>
      <c r="K2" s="33">
        <v>45269</v>
      </c>
      <c r="L2" s="33">
        <v>45270</v>
      </c>
      <c r="M2" s="33">
        <v>45271</v>
      </c>
      <c r="N2" s="33">
        <v>45272</v>
      </c>
      <c r="O2" s="33">
        <v>45273</v>
      </c>
      <c r="P2" s="33">
        <v>45274</v>
      </c>
      <c r="Q2" s="33">
        <v>45275</v>
      </c>
      <c r="R2" s="33">
        <v>45276</v>
      </c>
      <c r="S2" s="33">
        <v>45277</v>
      </c>
      <c r="T2" s="33">
        <v>45278</v>
      </c>
      <c r="U2" s="33">
        <v>45279</v>
      </c>
      <c r="V2" s="33">
        <v>45280</v>
      </c>
      <c r="W2" s="33">
        <v>45281</v>
      </c>
      <c r="X2" s="33">
        <v>45282</v>
      </c>
      <c r="Y2" s="33">
        <v>45283</v>
      </c>
      <c r="Z2" s="33">
        <v>45284</v>
      </c>
      <c r="AA2" s="33">
        <v>45285</v>
      </c>
      <c r="AB2" s="33">
        <v>45286</v>
      </c>
      <c r="AC2" s="33">
        <v>45287</v>
      </c>
      <c r="AD2" s="33">
        <v>45288</v>
      </c>
      <c r="AE2" s="33">
        <v>45289</v>
      </c>
      <c r="AF2" s="33">
        <v>45290</v>
      </c>
      <c r="AG2" s="33">
        <v>45291</v>
      </c>
    </row>
    <row r="3" spans="2:33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>
        <v>0.15615740740740741</v>
      </c>
      <c r="X3" s="32">
        <v>4.7337962962962958E-3</v>
      </c>
      <c r="Y3" s="32"/>
      <c r="Z3" s="32"/>
      <c r="AA3" s="32"/>
    </row>
    <row r="4" spans="2:33" s="37" customFormat="1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>
        <v>108858.76</v>
      </c>
      <c r="X4" s="36" t="s">
        <v>38</v>
      </c>
      <c r="Y4" s="36"/>
      <c r="Z4" s="36"/>
      <c r="AA4" s="36"/>
    </row>
    <row r="5" spans="2:33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2:33" ht="15" customHeight="1" x14ac:dyDescent="0.25">
      <c r="X6" s="21">
        <v>2.9166666666666664E-2</v>
      </c>
      <c r="Y6" s="21">
        <v>5.2777777777777778E-2</v>
      </c>
    </row>
    <row r="7" spans="2:33" ht="14.25" customHeight="1" x14ac:dyDescent="0.25">
      <c r="X7" s="41">
        <f>X6+W12</f>
        <v>0.89298611111111104</v>
      </c>
      <c r="Y7" s="21"/>
    </row>
    <row r="8" spans="2:33" ht="15.75" customHeight="1" x14ac:dyDescent="0.25">
      <c r="X8" s="21">
        <v>5.2777777777777778E-2</v>
      </c>
      <c r="Y8" s="21"/>
    </row>
    <row r="9" spans="2:33" ht="12" customHeight="1" x14ac:dyDescent="0.25">
      <c r="X9" s="41">
        <f>X8+W12</f>
        <v>0.91659722222222217</v>
      </c>
      <c r="Y9" s="41">
        <f>Y10+X12</f>
        <v>0.96178240740740761</v>
      </c>
      <c r="Z9" s="39"/>
      <c r="AA9" s="42">
        <f>AA10+Z12</f>
        <v>1.0205324074074074</v>
      </c>
    </row>
    <row r="10" spans="2:33" x14ac:dyDescent="0.25">
      <c r="J10" s="39">
        <f>J12-H12</f>
        <v>9.0798611111111122E-2</v>
      </c>
      <c r="K10" s="39">
        <f>K12-J12</f>
        <v>2.9594907407407389E-2</v>
      </c>
      <c r="L10" s="39">
        <f>L12-K12</f>
        <v>2.4930555555555567E-2</v>
      </c>
      <c r="O10" s="39">
        <f>O12-L18</f>
        <v>9.8912037037037048E-2</v>
      </c>
      <c r="Q10" s="39">
        <f>Q12-O12</f>
        <v>8.2337962962962918E-2</v>
      </c>
      <c r="R10" s="39">
        <f>R12-Q15</f>
        <v>4.5520833333333344E-2</v>
      </c>
      <c r="S10" s="39">
        <f>S12-R12</f>
        <v>3.0127314814814787E-2</v>
      </c>
      <c r="V10" s="39">
        <f>V12-U12</f>
        <v>2.9201388888888791E-2</v>
      </c>
      <c r="W10" s="39">
        <f>(W12-V15)</f>
        <v>5.295138888888884E-2</v>
      </c>
      <c r="Y10" s="39">
        <f>X12-W12</f>
        <v>4.8981481481481626E-2</v>
      </c>
      <c r="Z10" s="39"/>
      <c r="AA10" s="39">
        <f>Z12-X12</f>
        <v>5.3865740740740686E-2</v>
      </c>
    </row>
    <row r="11" spans="2:33" s="4" customFormat="1" ht="24.75" customHeight="1" x14ac:dyDescent="0.25">
      <c r="B11" s="24">
        <v>45283</v>
      </c>
      <c r="C11" s="25">
        <v>0</v>
      </c>
      <c r="D11" s="26">
        <v>4.1666666666666664E-2</v>
      </c>
      <c r="E11" s="25">
        <v>8.3333333333333301E-2</v>
      </c>
      <c r="F11" s="26">
        <v>0.125</v>
      </c>
      <c r="G11" s="25">
        <v>0.16666666666666699</v>
      </c>
      <c r="H11" s="26">
        <v>0.20833333333333301</v>
      </c>
      <c r="I11" s="25">
        <v>0.25</v>
      </c>
      <c r="J11" s="26">
        <v>0.29166666666666702</v>
      </c>
      <c r="K11" s="25">
        <v>0.33333333333333298</v>
      </c>
      <c r="L11" s="26">
        <v>0.375</v>
      </c>
      <c r="M11" s="25">
        <v>0.41666666666666702</v>
      </c>
      <c r="N11" s="26">
        <v>0.45833333333333298</v>
      </c>
      <c r="O11" s="25">
        <v>0.5</v>
      </c>
      <c r="P11" s="26">
        <v>0.54166666666666696</v>
      </c>
      <c r="Q11" s="25">
        <v>0.58333333333333304</v>
      </c>
      <c r="R11" s="26">
        <v>0.625</v>
      </c>
      <c r="S11" s="25">
        <v>0.66666666666666696</v>
      </c>
      <c r="T11" s="26">
        <v>0.70833333333333304</v>
      </c>
      <c r="U11" s="25">
        <v>0.75</v>
      </c>
      <c r="V11" s="26">
        <v>0.79166666666666696</v>
      </c>
      <c r="W11" s="25">
        <v>0.83333333333333304</v>
      </c>
      <c r="X11" s="26">
        <v>0.875</v>
      </c>
      <c r="Y11" s="25">
        <v>0.91666666666666696</v>
      </c>
      <c r="Z11" s="26">
        <v>0.95833333333333304</v>
      </c>
      <c r="AA11" s="25">
        <v>1</v>
      </c>
    </row>
    <row r="12" spans="2:33" x14ac:dyDescent="0.25">
      <c r="B12" s="31"/>
      <c r="C12" s="32"/>
      <c r="D12" s="32"/>
      <c r="E12" s="32"/>
      <c r="F12" s="32"/>
      <c r="G12" s="32"/>
      <c r="H12" s="32">
        <v>0.23619212962962963</v>
      </c>
      <c r="I12" s="32"/>
      <c r="J12" s="32">
        <v>0.32699074074074075</v>
      </c>
      <c r="K12" s="32">
        <v>0.35658564814814814</v>
      </c>
      <c r="L12" s="32">
        <v>0.3815162037037037</v>
      </c>
      <c r="M12" s="32"/>
      <c r="N12" s="32">
        <v>0.46630787037037041</v>
      </c>
      <c r="O12" s="32">
        <v>0.51222222222222225</v>
      </c>
      <c r="P12" s="32"/>
      <c r="Q12" s="32">
        <v>0.59456018518518516</v>
      </c>
      <c r="R12" s="32">
        <v>0.65252314814814816</v>
      </c>
      <c r="S12" s="32">
        <v>0.68265046296296295</v>
      </c>
      <c r="T12" s="32">
        <v>0.7308796296296296</v>
      </c>
      <c r="U12" s="32">
        <v>0.7694212962962963</v>
      </c>
      <c r="V12" s="32">
        <v>0.79862268518518509</v>
      </c>
      <c r="W12" s="32">
        <v>0.86381944444444436</v>
      </c>
      <c r="X12" s="32">
        <v>0.91280092592592599</v>
      </c>
      <c r="Y12" s="32"/>
      <c r="Z12" s="32">
        <v>0.96666666666666667</v>
      </c>
      <c r="AA12" s="32"/>
    </row>
    <row r="13" spans="2:33" x14ac:dyDescent="0.25">
      <c r="B13" s="27"/>
      <c r="C13" s="28"/>
      <c r="D13" s="34"/>
      <c r="E13" s="28"/>
      <c r="F13" s="28"/>
      <c r="G13" s="28"/>
      <c r="H13" s="28">
        <v>131.94999999999999</v>
      </c>
      <c r="I13" s="28"/>
      <c r="J13" s="28" t="s">
        <v>36</v>
      </c>
      <c r="K13" s="28">
        <v>178.74</v>
      </c>
      <c r="L13" s="28">
        <v>207.51</v>
      </c>
      <c r="M13" s="28"/>
      <c r="N13" s="28">
        <v>154.53</v>
      </c>
      <c r="O13" s="38">
        <v>602.05999999999995</v>
      </c>
      <c r="P13" s="28"/>
      <c r="Q13" s="40" t="s">
        <v>39</v>
      </c>
      <c r="R13" s="28" t="s">
        <v>43</v>
      </c>
      <c r="S13" s="28">
        <v>114.87</v>
      </c>
      <c r="T13" s="28">
        <v>97.37</v>
      </c>
      <c r="U13" s="28" t="s">
        <v>44</v>
      </c>
      <c r="V13" s="28" t="s">
        <v>41</v>
      </c>
      <c r="W13" s="28" t="s">
        <v>42</v>
      </c>
      <c r="X13" s="28" t="s">
        <v>46</v>
      </c>
      <c r="Y13" s="28"/>
      <c r="Z13" s="28" t="s">
        <v>47</v>
      </c>
      <c r="AA13" s="28"/>
    </row>
    <row r="14" spans="2:33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2:33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>
        <v>0.40047453703703706</v>
      </c>
      <c r="M15" s="32"/>
      <c r="N15" s="32"/>
      <c r="O15" s="32"/>
      <c r="P15" s="32"/>
      <c r="Q15" s="32">
        <v>0.60700231481481481</v>
      </c>
      <c r="R15" s="32">
        <v>0.6443402777777778</v>
      </c>
      <c r="S15" s="32"/>
      <c r="T15" s="32">
        <v>0.74497685185185192</v>
      </c>
      <c r="U15" s="32"/>
      <c r="V15" s="32">
        <v>0.81086805555555552</v>
      </c>
      <c r="W15" s="32"/>
      <c r="X15" s="32"/>
      <c r="Y15" s="32"/>
      <c r="Z15" s="32"/>
      <c r="AA15" s="32"/>
    </row>
    <row r="16" spans="2:33" x14ac:dyDescent="0.25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>
        <v>161.35</v>
      </c>
      <c r="M16" s="28"/>
      <c r="N16" s="28"/>
      <c r="O16" s="28"/>
      <c r="P16" s="28"/>
      <c r="Q16" s="28" t="s">
        <v>45</v>
      </c>
      <c r="R16" s="28" t="s">
        <v>34</v>
      </c>
      <c r="S16" s="28"/>
      <c r="T16" s="28" t="s">
        <v>35</v>
      </c>
      <c r="U16" s="28"/>
      <c r="V16" s="28" t="s">
        <v>40</v>
      </c>
      <c r="W16" s="28"/>
      <c r="X16" s="28"/>
      <c r="Y16" s="28"/>
      <c r="Z16" s="28"/>
      <c r="AA16" s="28"/>
    </row>
    <row r="17" spans="2:27" x14ac:dyDescent="0.25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2:27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>
        <v>0.4133101851851852</v>
      </c>
      <c r="M18" s="32"/>
      <c r="N18" s="32"/>
      <c r="O18" s="32"/>
      <c r="P18" s="32"/>
      <c r="Q18" s="32"/>
      <c r="R18" s="32">
        <v>0.6443402777777778</v>
      </c>
      <c r="S18" s="32"/>
      <c r="T18" s="32">
        <v>0.74497685185185192</v>
      </c>
      <c r="U18" s="32"/>
      <c r="V18" s="32"/>
      <c r="W18" s="32"/>
      <c r="X18" s="32"/>
      <c r="Y18" s="32"/>
      <c r="Z18" s="32"/>
      <c r="AA18" s="32"/>
    </row>
    <row r="19" spans="2:27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38" t="s">
        <v>33</v>
      </c>
      <c r="M19" s="28"/>
      <c r="N19" s="28"/>
      <c r="O19" s="28"/>
      <c r="P19" s="28"/>
      <c r="Q19" s="28"/>
      <c r="R19" s="28" t="s">
        <v>34</v>
      </c>
      <c r="S19" s="28"/>
      <c r="T19" s="28" t="s">
        <v>35</v>
      </c>
      <c r="U19" s="28"/>
      <c r="V19" s="28"/>
      <c r="W19" s="28"/>
      <c r="X19" s="28"/>
      <c r="Y19" s="28"/>
      <c r="Z19" s="28"/>
      <c r="AA19" s="28"/>
    </row>
    <row r="20" spans="2:27" x14ac:dyDescent="0.2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x14ac:dyDescent="0.25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44">
        <f>O12-L18</f>
        <v>9.8912037037037048E-2</v>
      </c>
      <c r="M21" s="30"/>
      <c r="N21" s="30"/>
      <c r="O21" s="44">
        <f>Q12-O12</f>
        <v>8.2337962962962918E-2</v>
      </c>
      <c r="P21" s="45">
        <f>O21+M32</f>
        <v>0.51703703703703696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x14ac:dyDescent="0.2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44">
        <f>Q12-L18</f>
        <v>0.18124999999999997</v>
      </c>
      <c r="M22" s="30"/>
      <c r="N22" s="30"/>
      <c r="O22" s="30"/>
      <c r="P22" s="45">
        <f>M35+O21</f>
        <v>0.52759259259259261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x14ac:dyDescent="0.2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s="39" customFormat="1" x14ac:dyDescent="0.25">
      <c r="C25" s="44"/>
      <c r="D25" s="44"/>
      <c r="E25" s="44"/>
      <c r="F25" s="44"/>
      <c r="G25" s="44"/>
      <c r="H25" s="44"/>
      <c r="I25" s="44"/>
      <c r="J25" s="44"/>
      <c r="K25" s="44">
        <f>J32+K26</f>
        <v>0.32254629629629633</v>
      </c>
      <c r="L25" s="44"/>
      <c r="M25" s="44"/>
      <c r="N25" s="45">
        <f>N32+N26</f>
        <v>0.49469907407407415</v>
      </c>
      <c r="O25" s="44"/>
      <c r="P25" s="45">
        <f>P26+P32</f>
        <v>0.63550925925925916</v>
      </c>
      <c r="Q25" s="44"/>
      <c r="R25" s="44"/>
      <c r="S25" s="44"/>
      <c r="T25" s="44"/>
      <c r="U25" s="44">
        <f>U32+U26</f>
        <v>0.83601851851851861</v>
      </c>
      <c r="V25" s="44"/>
      <c r="W25" s="44"/>
      <c r="X25" s="44"/>
      <c r="Y25" s="44"/>
      <c r="Z25" s="44"/>
      <c r="AA25" s="44"/>
    </row>
    <row r="26" spans="2:27" s="39" customFormat="1" x14ac:dyDescent="0.25">
      <c r="C26" s="44"/>
      <c r="D26" s="44"/>
      <c r="E26" s="44"/>
      <c r="F26" s="44"/>
      <c r="G26" s="44"/>
      <c r="H26" s="44"/>
      <c r="I26" s="44"/>
      <c r="J26" s="44"/>
      <c r="K26" s="44">
        <f>J32-I32</f>
        <v>2.6365740740740773E-2</v>
      </c>
      <c r="L26" s="44"/>
      <c r="M26" s="44"/>
      <c r="N26" s="44">
        <f>N32-M32</f>
        <v>3.0000000000000027E-2</v>
      </c>
      <c r="O26" s="44"/>
      <c r="P26" s="44">
        <f>P32-O32</f>
        <v>5.7962962962962883E-2</v>
      </c>
      <c r="Q26" s="44"/>
      <c r="R26" s="44"/>
      <c r="S26" s="44"/>
      <c r="T26" s="44">
        <f>T32+U26</f>
        <v>0.77517361111111116</v>
      </c>
      <c r="U26" s="44">
        <f>U32-T32</f>
        <v>6.0844907407407445E-2</v>
      </c>
      <c r="V26" s="44"/>
      <c r="W26" s="44"/>
      <c r="X26" s="44"/>
      <c r="Y26" s="44"/>
      <c r="Z26" s="44"/>
      <c r="AA26" s="44"/>
    </row>
    <row r="27" spans="2:27" s="39" customFormat="1" x14ac:dyDescent="0.25">
      <c r="C27" s="44"/>
      <c r="D27" s="44"/>
      <c r="E27" s="44"/>
      <c r="F27" s="44"/>
      <c r="G27" s="44"/>
      <c r="H27" s="44"/>
      <c r="I27" s="44"/>
      <c r="J27" s="44"/>
      <c r="K27" s="45">
        <f>K28+J35</f>
        <v>0.38318287037037035</v>
      </c>
      <c r="L27" s="45">
        <f>L28+L35</f>
        <v>0.43601851851851842</v>
      </c>
      <c r="M27" s="45">
        <f>M32+M28</f>
        <v>0.46946759259259269</v>
      </c>
      <c r="N27" s="45">
        <f>N28+N35</f>
        <v>0.49032407407407413</v>
      </c>
      <c r="O27" s="45">
        <f>O28+O32</f>
        <v>0.57446759259259261</v>
      </c>
      <c r="P27" s="45">
        <f>P28+P35</f>
        <v>0.62652777777777779</v>
      </c>
      <c r="Q27" s="44"/>
      <c r="R27" s="44"/>
      <c r="S27" s="44"/>
      <c r="T27" s="44"/>
      <c r="U27" s="45">
        <f>U28+U35</f>
        <v>0.81755787037037053</v>
      </c>
      <c r="V27" s="44"/>
      <c r="W27" s="44"/>
      <c r="X27" s="44"/>
      <c r="Y27" s="44"/>
      <c r="Z27" s="44"/>
      <c r="AA27" s="44"/>
    </row>
    <row r="28" spans="2:27" s="39" customFormat="1" x14ac:dyDescent="0.25">
      <c r="C28" s="44"/>
      <c r="D28" s="44"/>
      <c r="E28" s="44"/>
      <c r="F28" s="44"/>
      <c r="G28" s="44"/>
      <c r="H28" s="44"/>
      <c r="I28" s="44"/>
      <c r="J28" s="44"/>
      <c r="K28" s="44">
        <f>K35-J32</f>
        <v>6.7662037037037048E-2</v>
      </c>
      <c r="L28" s="44">
        <f>L35-K35</f>
        <v>3.6087962962962905E-2</v>
      </c>
      <c r="M28" s="44">
        <f>M32-L35</f>
        <v>3.4768518518518587E-2</v>
      </c>
      <c r="N28" s="44">
        <f>N35-M35</f>
        <v>2.2534722222222248E-2</v>
      </c>
      <c r="O28" s="44">
        <f>O32-N32</f>
        <v>5.4884259259259272E-2</v>
      </c>
      <c r="P28" s="44">
        <f>P35-O35</f>
        <v>4.7673611111111125E-2</v>
      </c>
      <c r="Q28" s="44"/>
      <c r="R28" s="44"/>
      <c r="S28" s="44"/>
      <c r="T28" s="44"/>
      <c r="U28" s="44">
        <f>U35-T35</f>
        <v>3.7094907407407507E-2</v>
      </c>
      <c r="V28" s="44"/>
      <c r="W28" s="44"/>
      <c r="X28" s="44"/>
      <c r="Y28" s="44"/>
      <c r="Z28" s="44"/>
      <c r="AA28" s="44"/>
    </row>
    <row r="29" spans="2:27" s="39" customFormat="1" x14ac:dyDescent="0.25">
      <c r="C29" s="44"/>
      <c r="D29" s="44"/>
      <c r="E29" s="44"/>
      <c r="F29" s="44"/>
      <c r="G29" s="44"/>
      <c r="H29" s="44"/>
      <c r="I29" s="44"/>
      <c r="J29" s="44">
        <f>I30+I32</f>
        <v>0.30818287037037029</v>
      </c>
      <c r="K29" s="45">
        <f>K30+J38</f>
        <v>0.36861111111111117</v>
      </c>
      <c r="L29" s="45">
        <f>L38+L30</f>
        <v>0.44210648148148152</v>
      </c>
      <c r="M29" s="45">
        <f>M30+M32</f>
        <v>0.47810185185185189</v>
      </c>
      <c r="N29" s="45">
        <f>N30+N38</f>
        <v>0.50806712962962974</v>
      </c>
      <c r="O29" s="45">
        <f>O30+O32</f>
        <v>0.58297453703703705</v>
      </c>
      <c r="P29" s="45">
        <f>P38+P30</f>
        <v>0.63328703703703715</v>
      </c>
      <c r="Q29" s="32"/>
      <c r="R29" s="32"/>
      <c r="S29" s="44"/>
      <c r="T29" s="44"/>
      <c r="U29" s="45">
        <f>U38+U30</f>
        <v>0.81937499999999985</v>
      </c>
      <c r="V29" s="44"/>
      <c r="W29" s="44"/>
      <c r="X29" s="44"/>
      <c r="Y29" s="44"/>
      <c r="Z29" s="44"/>
      <c r="AA29" s="44"/>
    </row>
    <row r="30" spans="2:27" s="39" customFormat="1" x14ac:dyDescent="0.25">
      <c r="C30" s="44">
        <f>C35-C32</f>
        <v>2.2337962962962967E-3</v>
      </c>
      <c r="D30" s="44"/>
      <c r="E30" s="44"/>
      <c r="F30" s="44"/>
      <c r="G30" s="44"/>
      <c r="H30" s="44"/>
      <c r="I30" s="44">
        <f>I32-H32</f>
        <v>3.836805555555553E-2</v>
      </c>
      <c r="J30" s="44">
        <f>J38-I32</f>
        <v>4.9398148148148191E-2</v>
      </c>
      <c r="K30" s="44">
        <f>J38-I32</f>
        <v>4.9398148148148191E-2</v>
      </c>
      <c r="L30" s="44">
        <f>L38-K38</f>
        <v>4.0254629629629668E-2</v>
      </c>
      <c r="M30" s="47">
        <f>M35-L38</f>
        <v>4.340277777777779E-2</v>
      </c>
      <c r="N30" s="44">
        <f>N32-M32</f>
        <v>3.0000000000000027E-2</v>
      </c>
      <c r="O30" s="44">
        <f>O35-N35</f>
        <v>6.3391203703703658E-2</v>
      </c>
      <c r="P30" s="46">
        <f>P38-O35</f>
        <v>5.1053240740740802E-2</v>
      </c>
      <c r="Q30" s="44"/>
      <c r="R30" s="44"/>
      <c r="S30" s="44"/>
      <c r="T30" s="44">
        <f>T32-S32</f>
        <v>3.6435185185185182E-2</v>
      </c>
      <c r="U30" s="44">
        <f>U38-T38</f>
        <v>3.4745370370370288E-2</v>
      </c>
      <c r="V30" s="44"/>
      <c r="W30" s="44"/>
      <c r="X30" s="44"/>
      <c r="Y30" s="44"/>
      <c r="Z30" s="44"/>
      <c r="AA30" s="44"/>
    </row>
    <row r="31" spans="2:27" s="4" customFormat="1" ht="24.75" customHeight="1" x14ac:dyDescent="0.25">
      <c r="B31" s="24">
        <v>45284</v>
      </c>
      <c r="C31" s="25">
        <v>0</v>
      </c>
      <c r="D31" s="26">
        <v>4.1666666666666664E-2</v>
      </c>
      <c r="E31" s="25">
        <v>8.3333333333333301E-2</v>
      </c>
      <c r="F31" s="26">
        <v>0.125</v>
      </c>
      <c r="G31" s="25">
        <v>0.16666666666666699</v>
      </c>
      <c r="H31" s="26">
        <v>0.20833333333333301</v>
      </c>
      <c r="I31" s="25">
        <v>0.25</v>
      </c>
      <c r="J31" s="26">
        <v>0.29166666666666702</v>
      </c>
      <c r="K31" s="25">
        <v>0.33333333333333298</v>
      </c>
      <c r="L31" s="26">
        <v>0.375</v>
      </c>
      <c r="M31" s="25">
        <v>0.41666666666666702</v>
      </c>
      <c r="N31" s="26">
        <v>0.45833333333333298</v>
      </c>
      <c r="O31" s="25">
        <v>0.5</v>
      </c>
      <c r="P31" s="26">
        <v>0.54166666666666696</v>
      </c>
      <c r="Q31" s="25">
        <v>0.58333333333333304</v>
      </c>
      <c r="R31" s="26">
        <v>0.625</v>
      </c>
      <c r="S31" s="25">
        <v>0.66666666666666696</v>
      </c>
      <c r="T31" s="26">
        <v>0.70833333333333304</v>
      </c>
      <c r="U31" s="25">
        <v>0.75</v>
      </c>
      <c r="V31" s="26">
        <v>0.79166666666666696</v>
      </c>
      <c r="W31" s="25">
        <v>0.83333333333333304</v>
      </c>
      <c r="X31" s="26">
        <v>0.875</v>
      </c>
      <c r="Y31" s="25">
        <v>0.91666666666666696</v>
      </c>
      <c r="Z31" s="26">
        <v>0.95833333333333304</v>
      </c>
      <c r="AA31" s="25">
        <v>1</v>
      </c>
    </row>
    <row r="32" spans="2:27" x14ac:dyDescent="0.25">
      <c r="B32" s="31"/>
      <c r="C32" s="32">
        <v>2.6504629629629625E-3</v>
      </c>
      <c r="D32" s="32"/>
      <c r="E32" s="32"/>
      <c r="F32" s="32"/>
      <c r="G32" s="32"/>
      <c r="H32" s="32">
        <v>0.23144675925925925</v>
      </c>
      <c r="I32" s="32">
        <v>0.26981481481481479</v>
      </c>
      <c r="J32" s="32">
        <v>0.29618055555555556</v>
      </c>
      <c r="K32" s="32">
        <v>0.3374537037037037</v>
      </c>
      <c r="L32" s="32"/>
      <c r="M32" s="32">
        <v>0.4346990740740741</v>
      </c>
      <c r="N32" s="32">
        <v>0.46469907407407413</v>
      </c>
      <c r="O32" s="32">
        <v>0.5195833333333334</v>
      </c>
      <c r="P32" s="32">
        <v>0.57754629629629628</v>
      </c>
      <c r="Q32" s="32">
        <v>0.59466435185185185</v>
      </c>
      <c r="R32" s="32">
        <v>0.63059027777777776</v>
      </c>
      <c r="S32" s="32">
        <v>0.67789351851851853</v>
      </c>
      <c r="T32" s="32">
        <v>0.71432870370370372</v>
      </c>
      <c r="U32" s="32">
        <v>0.77517361111111116</v>
      </c>
      <c r="V32" s="32"/>
      <c r="W32" s="32"/>
      <c r="X32" s="32"/>
      <c r="Y32" s="32"/>
      <c r="Z32" s="32"/>
      <c r="AA32" s="32"/>
    </row>
    <row r="33" spans="2:27" x14ac:dyDescent="0.25">
      <c r="B33" s="27"/>
      <c r="C33" s="28" t="s">
        <v>49</v>
      </c>
      <c r="D33" s="34"/>
      <c r="E33" s="28"/>
      <c r="F33" s="28"/>
      <c r="G33" s="28"/>
      <c r="H33" s="28" t="s">
        <v>50</v>
      </c>
      <c r="I33" s="28" t="s">
        <v>52</v>
      </c>
      <c r="J33" s="28" t="s">
        <v>53</v>
      </c>
      <c r="K33" s="28" t="s">
        <v>56</v>
      </c>
      <c r="L33" s="28"/>
      <c r="M33" s="38" t="s">
        <v>60</v>
      </c>
      <c r="N33" s="28" t="s">
        <v>63</v>
      </c>
      <c r="O33" s="28" t="s">
        <v>65</v>
      </c>
      <c r="P33" s="28" t="s">
        <v>67</v>
      </c>
      <c r="Q33" s="43">
        <v>180.42</v>
      </c>
      <c r="R33" s="28" t="s">
        <v>71</v>
      </c>
      <c r="S33" s="28" t="s">
        <v>77</v>
      </c>
      <c r="T33" s="28" t="s">
        <v>72</v>
      </c>
      <c r="U33" s="28" t="s">
        <v>74</v>
      </c>
      <c r="V33" s="28"/>
      <c r="W33" s="28"/>
      <c r="X33" s="28"/>
      <c r="Y33" s="28"/>
      <c r="Z33" s="28"/>
      <c r="AA33" s="28"/>
    </row>
    <row r="34" spans="2:27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2:27" x14ac:dyDescent="0.25">
      <c r="B35" s="31"/>
      <c r="C35" s="32">
        <v>4.8842592592592592E-3</v>
      </c>
      <c r="D35" s="32"/>
      <c r="E35" s="32"/>
      <c r="F35" s="32"/>
      <c r="G35" s="32"/>
      <c r="H35" s="32">
        <v>0.24137731481481484</v>
      </c>
      <c r="I35" s="32"/>
      <c r="J35" s="32">
        <v>0.31552083333333331</v>
      </c>
      <c r="K35" s="32">
        <v>0.36384259259259261</v>
      </c>
      <c r="L35" s="32">
        <v>0.39993055555555551</v>
      </c>
      <c r="M35" s="32">
        <v>0.44525462962962964</v>
      </c>
      <c r="N35" s="32">
        <v>0.46778935185185189</v>
      </c>
      <c r="O35" s="32">
        <v>0.53118055555555554</v>
      </c>
      <c r="P35" s="32">
        <v>0.57885416666666667</v>
      </c>
      <c r="Q35" s="32"/>
      <c r="R35" s="32"/>
      <c r="S35" s="32"/>
      <c r="T35" s="32">
        <v>0.74336805555555552</v>
      </c>
      <c r="U35" s="32">
        <v>0.78046296296296302</v>
      </c>
      <c r="V35" s="32"/>
      <c r="W35" s="32"/>
      <c r="X35" s="32"/>
      <c r="Y35" s="32"/>
      <c r="Z35" s="32"/>
      <c r="AA35" s="32"/>
    </row>
    <row r="36" spans="2:27" x14ac:dyDescent="0.25">
      <c r="B36" s="27"/>
      <c r="C36" s="28" t="s">
        <v>48</v>
      </c>
      <c r="D36" s="28"/>
      <c r="E36" s="28"/>
      <c r="F36" s="28"/>
      <c r="G36" s="28"/>
      <c r="H36" s="38" t="s">
        <v>51</v>
      </c>
      <c r="I36" s="28"/>
      <c r="J36" s="28" t="s">
        <v>55</v>
      </c>
      <c r="K36" s="28" t="s">
        <v>57</v>
      </c>
      <c r="L36" s="28" t="s">
        <v>59</v>
      </c>
      <c r="M36" s="38" t="s">
        <v>61</v>
      </c>
      <c r="N36" s="28" t="s">
        <v>64</v>
      </c>
      <c r="O36" s="28" t="s">
        <v>66</v>
      </c>
      <c r="P36" s="28" t="s">
        <v>68</v>
      </c>
      <c r="Q36" s="28"/>
      <c r="R36" s="28"/>
      <c r="S36" s="28"/>
      <c r="T36" s="28" t="s">
        <v>78</v>
      </c>
      <c r="U36" s="28" t="s">
        <v>73</v>
      </c>
      <c r="V36" s="28"/>
      <c r="W36" s="28"/>
      <c r="X36" s="28"/>
      <c r="Y36" s="28"/>
      <c r="Z36" s="28"/>
      <c r="AA36" s="28"/>
    </row>
    <row r="37" spans="2:27" x14ac:dyDescent="0.25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2:27" x14ac:dyDescent="0.25">
      <c r="B38" s="31"/>
      <c r="C38" s="32"/>
      <c r="D38" s="32"/>
      <c r="E38" s="32"/>
      <c r="F38" s="32"/>
      <c r="G38" s="32"/>
      <c r="H38" s="32"/>
      <c r="I38" s="32"/>
      <c r="J38" s="32">
        <v>0.31921296296296298</v>
      </c>
      <c r="K38" s="32">
        <v>0.36159722222222218</v>
      </c>
      <c r="L38" s="32">
        <v>0.40185185185185185</v>
      </c>
      <c r="M38" s="32"/>
      <c r="N38" s="32">
        <v>0.47806712962962966</v>
      </c>
      <c r="O38" s="32"/>
      <c r="P38" s="32">
        <v>0.58223379629629635</v>
      </c>
      <c r="Q38" s="32"/>
      <c r="R38" s="32"/>
      <c r="S38" s="32"/>
      <c r="T38" s="32">
        <v>0.74988425925925928</v>
      </c>
      <c r="U38" s="32">
        <v>0.78462962962962957</v>
      </c>
      <c r="V38" s="32"/>
      <c r="W38" s="32"/>
      <c r="X38" s="32"/>
      <c r="Y38" s="32"/>
      <c r="Z38" s="32"/>
      <c r="AA38" s="32"/>
    </row>
    <row r="39" spans="2:27" x14ac:dyDescent="0.25">
      <c r="B39" s="27"/>
      <c r="C39" s="28"/>
      <c r="D39" s="28"/>
      <c r="E39" s="28"/>
      <c r="F39" s="28"/>
      <c r="G39" s="28"/>
      <c r="H39" s="28"/>
      <c r="I39" s="28"/>
      <c r="J39" s="28" t="s">
        <v>54</v>
      </c>
      <c r="K39" s="28" t="s">
        <v>58</v>
      </c>
      <c r="L39" s="28" t="s">
        <v>59</v>
      </c>
      <c r="M39" s="28"/>
      <c r="N39" s="28" t="s">
        <v>62</v>
      </c>
      <c r="O39" s="28"/>
      <c r="P39" s="28" t="s">
        <v>69</v>
      </c>
      <c r="Q39" s="28"/>
      <c r="R39" s="28"/>
      <c r="S39" s="28"/>
      <c r="T39" s="28" t="s">
        <v>75</v>
      </c>
      <c r="U39" s="28" t="s">
        <v>76</v>
      </c>
      <c r="V39" s="28"/>
      <c r="W39" s="28"/>
      <c r="X39" s="28"/>
      <c r="Y39" s="28"/>
      <c r="Z39" s="28"/>
      <c r="AA39" s="28"/>
    </row>
    <row r="42" spans="2:27" x14ac:dyDescent="0.25">
      <c r="K42" s="39"/>
      <c r="P42" s="39">
        <f>P32-O32</f>
        <v>5.7962962962962883E-2</v>
      </c>
      <c r="Q42" s="42">
        <f>P42+P32</f>
        <v>0.63550925925925916</v>
      </c>
      <c r="U42" s="39">
        <f>U35-U32</f>
        <v>5.2893518518518645E-3</v>
      </c>
    </row>
    <row r="43" spans="2:27" x14ac:dyDescent="0.25">
      <c r="H43" s="39">
        <f>M32-H35</f>
        <v>0.19332175925925926</v>
      </c>
      <c r="N43" t="s">
        <v>70</v>
      </c>
      <c r="O43" s="39">
        <f>P35-P32</f>
        <v>1.3078703703703898E-3</v>
      </c>
      <c r="P43" s="39">
        <f>P42+O43</f>
        <v>5.9270833333333273E-2</v>
      </c>
      <c r="Q43" s="42">
        <f>Q42+O43</f>
        <v>0.63681712962962955</v>
      </c>
      <c r="U43" s="39">
        <f>U38-U35</f>
        <v>4.1666666666665408E-3</v>
      </c>
    </row>
    <row r="44" spans="2:27" x14ac:dyDescent="0.25">
      <c r="H44" s="39">
        <f>M35-H35</f>
        <v>0.2038773148148148</v>
      </c>
      <c r="N44" t="s">
        <v>70</v>
      </c>
      <c r="O44" s="39">
        <f>P38-P35</f>
        <v>3.3796296296296768E-3</v>
      </c>
      <c r="P44" s="39">
        <f>P43+O44</f>
        <v>6.2650462962962949E-2</v>
      </c>
      <c r="Q44" s="42">
        <f>Q43+O44</f>
        <v>0.64019675925925923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LUKOIL Uzbekistan Operating Company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Guzarov, Jamshid Q.</cp:lastModifiedBy>
  <dcterms:created xsi:type="dcterms:W3CDTF">2023-12-23T03:43:14Z</dcterms:created>
  <dcterms:modified xsi:type="dcterms:W3CDTF">2023-12-24T14:02:41Z</dcterms:modified>
</cp:coreProperties>
</file>