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22-main\test22-main\"/>
    </mc:Choice>
  </mc:AlternateContent>
  <bookViews>
    <workbookView xWindow="-28920" yWindow="-930" windowWidth="29040" windowHeight="15840" tabRatio="149" firstSheet="1" activeTab="1"/>
  </bookViews>
  <sheets>
    <sheet name="TDSheet" sheetId="1" r:id="rId1"/>
    <sheet name="Лист1" sheetId="2" r:id="rId2"/>
  </sheets>
  <calcPr calcId="162913" refMode="R1C1"/>
</workbook>
</file>

<file path=xl/calcChain.xml><?xml version="1.0" encoding="utf-8"?>
<calcChain xmlns="http://schemas.openxmlformats.org/spreadsheetml/2006/main">
  <c r="Q18" i="2" l="1"/>
  <c r="N12" i="2"/>
  <c r="Q3" i="2"/>
  <c r="P6" i="2"/>
  <c r="Q6" i="2" s="1"/>
  <c r="P7" i="2"/>
  <c r="Q7" i="2" s="1"/>
  <c r="P9" i="2"/>
  <c r="Q9" i="2" s="1"/>
  <c r="P12" i="2"/>
  <c r="Q12" i="2" s="1"/>
  <c r="P18" i="2"/>
  <c r="P19" i="2"/>
  <c r="Q19" i="2" s="1"/>
  <c r="P3" i="2"/>
  <c r="N6" i="2"/>
  <c r="N7" i="2"/>
  <c r="N9" i="2"/>
  <c r="N18" i="2"/>
  <c r="N19" i="2"/>
  <c r="N3" i="2"/>
  <c r="M19" i="2"/>
  <c r="M18" i="2"/>
  <c r="M12" i="2"/>
  <c r="M9" i="2"/>
  <c r="M7" i="2"/>
  <c r="M6" i="2"/>
  <c r="M3" i="2"/>
  <c r="L3" i="2"/>
  <c r="K4" i="2"/>
  <c r="L4" i="2" s="1"/>
  <c r="M4" i="2" s="1"/>
  <c r="K5" i="2"/>
  <c r="L5" i="2" s="1"/>
  <c r="M5" i="2" s="1"/>
  <c r="K6" i="2"/>
  <c r="K7" i="2"/>
  <c r="K9" i="2"/>
  <c r="K10" i="2"/>
  <c r="L10" i="2" s="1"/>
  <c r="M10" i="2" s="1"/>
  <c r="K11" i="2"/>
  <c r="L11" i="2" s="1"/>
  <c r="M11" i="2" s="1"/>
  <c r="K12" i="2"/>
  <c r="K13" i="2"/>
  <c r="L13" i="2" s="1"/>
  <c r="M13" i="2" s="1"/>
  <c r="K15" i="2"/>
  <c r="L15" i="2" s="1"/>
  <c r="M15" i="2" s="1"/>
  <c r="K17" i="2"/>
  <c r="L17" i="2" s="1"/>
  <c r="M17" i="2" s="1"/>
  <c r="K18" i="2"/>
  <c r="K19" i="2"/>
  <c r="K3" i="2"/>
  <c r="P17" i="2" l="1"/>
  <c r="Q17" i="2" s="1"/>
  <c r="N17" i="2"/>
  <c r="N15" i="2"/>
  <c r="P15" i="2"/>
  <c r="Q15" i="2" s="1"/>
  <c r="P13" i="2"/>
  <c r="Q13" i="2" s="1"/>
  <c r="N13" i="2"/>
  <c r="N11" i="2"/>
  <c r="P11" i="2"/>
  <c r="Q11" i="2" s="1"/>
  <c r="N10" i="2"/>
  <c r="P10" i="2"/>
  <c r="Q10" i="2" s="1"/>
  <c r="N5" i="2"/>
  <c r="P5" i="2"/>
  <c r="Q5" i="2" s="1"/>
  <c r="N4" i="2"/>
  <c r="N20" i="2" s="1"/>
  <c r="P4" i="2"/>
  <c r="Q4" i="2" s="1"/>
  <c r="Q20" i="2"/>
  <c r="Q21" i="2" l="1"/>
  <c r="Q23" i="2"/>
  <c r="Q26" i="2" l="1"/>
</calcChain>
</file>

<file path=xl/sharedStrings.xml><?xml version="1.0" encoding="utf-8"?>
<sst xmlns="http://schemas.openxmlformats.org/spreadsheetml/2006/main" count="140" uniqueCount="71">
  <si>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</si>
  <si>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</si>
  <si>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</si>
  <si>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</si>
  <si>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</si>
  <si>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</si>
  <si>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</si>
  <si>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SAGNK-PR-EL-0002 от 03.01.2024 17:15:08</t>
  </si>
  <si>
    <t>Жесткий диск HDD 8ТБ ST8000VX004</t>
  </si>
  <si>
    <t>ST8000VX004</t>
  </si>
  <si>
    <t>шт</t>
  </si>
  <si>
    <t>Видеорегистратор цифровой</t>
  </si>
  <si>
    <t>DS-7732NI-K4</t>
  </si>
  <si>
    <t>Источник бесперебойного питания (ИБП) 220В 2000ВА</t>
  </si>
  <si>
    <t>Шкаф автоматического ввода АВР ШУ8253-42А2 ВРУ 1800х800х350ММ IP54 в комплекте шины N-PE</t>
  </si>
  <si>
    <t>800х800х800 IP65</t>
  </si>
  <si>
    <t>Блок электрических розеток на 9 гнезд Schuko, шнур питания 2 М с вилкой Schuko</t>
  </si>
  <si>
    <t>Камера-IP DS-2CD2047G2-LU</t>
  </si>
  <si>
    <t>Маршрутизатор MikroTik RB5009UPr+S+IN</t>
  </si>
  <si>
    <t>ВАЖНО в модели микротика буква "r" должна быть МАЛЕНЬКОЙ</t>
  </si>
  <si>
    <t>Кабель КСВПВ-5е 4х2х0,52</t>
  </si>
  <si>
    <t>км</t>
  </si>
  <si>
    <t>Радиомост PowerBeam 5ac-Gen2 Ubiquiti PBE-5AC-Gen2</t>
  </si>
  <si>
    <t>PBE-5AC-Gen2</t>
  </si>
  <si>
    <t>Коммутатор управляемый уровня 2 SNR-S2982G-24T-POE-E 24 порта</t>
  </si>
  <si>
    <t>Стяжки для кабелей 2.5х150мм</t>
  </si>
  <si>
    <t>Коннектор RJ-45 FTP cat.5e</t>
  </si>
  <si>
    <t>Примечание
1.Данная заявка выпущена для Строительства АГНКС ИП ООО "SANEG" (Каган, Сарыча, Мирмирон, Газли, ФНПЗ, Чувама, Касан, Сев.Гузар, Андижан сити, Ходжиабад и т.д.)
2.Данная заявка выпущена дляоборудования для интернета
3.Данная заявка выпущена на основе потребности № 8/КАГ от 28.12.2023 г.</t>
  </si>
  <si>
    <t>CNP</t>
  </si>
  <si>
    <t>UZPR</t>
  </si>
  <si>
    <t>8TB Жесткий диск Seagate ST8000VX004</t>
  </si>
  <si>
    <t>4,132,800 cўм</t>
  </si>
  <si>
    <t xml:space="preserve">3,375,120 cўм 3 900 000 UZS
</t>
  </si>
  <si>
    <t>НЕ НАЙДЕН</t>
  </si>
  <si>
    <t>Блок электрических розеток на 9 гнезд Schuko, шнур питания 1,8 м с вилкой C14</t>
  </si>
  <si>
    <t>373 000 сум</t>
  </si>
  <si>
    <t xml:space="preserve">1,029,200cум 1 120 000 UZS1,170,960 cўм
</t>
  </si>
  <si>
    <r>
      <t>MikroTik RB5009UP</t>
    </r>
    <r>
      <rPr>
        <sz val="8"/>
        <color rgb="FFFF0000"/>
        <rFont val="Arial"/>
        <family val="2"/>
        <charset val="204"/>
      </rPr>
      <t>r</t>
    </r>
    <r>
      <rPr>
        <sz val="8"/>
        <color rgb="FF333333"/>
        <rFont val="Arial"/>
        <family val="2"/>
      </rPr>
      <t>+S+IN</t>
    </r>
  </si>
  <si>
    <t>4.679.250 сум</t>
  </si>
  <si>
    <t>32-канальный IP-видеорегистратор DS-7732NXI-K4</t>
  </si>
  <si>
    <t>32-канальный IP-видеорегистратор DS-7732NXI-I4/S[E]</t>
  </si>
  <si>
    <t>Источник бесперебойного питания iON V-2000 Выходные разъемы - 6 x IEC Type розетки</t>
  </si>
  <si>
    <t>Источник бесперебойного питания iON A-2000 Выходные разъемы - 2 x Schuko розетки</t>
  </si>
  <si>
    <t>1800000/ 2 050 000 сум
/2,179,995 UZS/</t>
  </si>
  <si>
    <t>2500000 /2 653 750 сум</t>
  </si>
  <si>
    <t>NOTE</t>
  </si>
  <si>
    <t xml:space="preserve">4 Мп ColorVu IP камера Hikvision DS-2CD2047G2-LU </t>
  </si>
  <si>
    <t>Andijon kabel</t>
  </si>
  <si>
    <t>Кабель  UTP 4 пары, КСВПВ-5е, 4x2x0.52, 305м</t>
  </si>
  <si>
    <t>3 875 сум/4226/4,300 UZS /</t>
  </si>
  <si>
    <t>WGT</t>
  </si>
  <si>
    <t xml:space="preserve"> Ubiquiti PBE-5AC-Gen2</t>
  </si>
  <si>
    <t>H3C S5120V2-LI Series Simplified Gigabit Access Switches-H3C</t>
  </si>
  <si>
    <t>LS-5120V2-28P-HPWR-LI-GL
H3C S5120V2-28P-HPWR-LI L2 Ethernet Switch with 24*10/100/1000BASE-T PoE+ Ports(AC 370W,DC 740W), 4*100/1000BASE-X Ports,and 4*GE Combo Ports,(AC/DC)</t>
  </si>
  <si>
    <t>Видеорегистратор цифровой DS-7732NI-K4</t>
  </si>
  <si>
    <t>Уточнить: Тип объектива : 2.8 мм,
4 мм,
6 мм?</t>
  </si>
  <si>
    <t>2 900 000 UZS/ 3,112,500 UZS</t>
  </si>
  <si>
    <t>Хомут кабельный  3x150 нейлон белый (упаковка 100 шт.)</t>
  </si>
  <si>
    <t>6 320 сум/шт.</t>
  </si>
  <si>
    <t>13,000 UZS</t>
  </si>
  <si>
    <r>
      <t xml:space="preserve">24GE 4 10G SFP L2 L3 Managed Rack-mount Network Switch
Model: QF324G-10GX-L3
Full Gigabit Ports: 24× gigabit ports , 4 × gigabit RJ45 ports, 4× gigabit SFP provide high-speed connections. 
Installation: Rack-mounted installing style Switching Capacity 66Gbps 
Support STP, RSTP, MSTP fast Spanning Tree Protocol; 
Supports the ERPS ring network protocol Supports multiple management methods such as CLI command line, web management, SNMP, and SSH
</t>
    </r>
    <r>
      <rPr>
        <sz val="8"/>
        <color rgb="FF333333"/>
        <rFont val="Arial"/>
        <family val="2"/>
        <charset val="204"/>
      </rPr>
      <t xml:space="preserve">Fixed port: </t>
    </r>
    <r>
      <rPr>
        <sz val="8"/>
        <color rgb="FF333333"/>
        <rFont val="Arial"/>
        <family val="2"/>
      </rPr>
      <t xml:space="preserve">
24 10/100/1000Base-T ports
4 10Gigabit SFP+ ports
1 Console port
1 USB port
1 Reset port
</t>
    </r>
  </si>
  <si>
    <t>ВАРИАНТ №1</t>
  </si>
  <si>
    <t>ВАРИАНТ №2</t>
  </si>
  <si>
    <t>CF</t>
  </si>
  <si>
    <t>ИТОГО:</t>
  </si>
  <si>
    <t>LEAD TIME</t>
  </si>
  <si>
    <t>OFFERED</t>
  </si>
  <si>
    <t>Цена за шт без НДС, сум</t>
  </si>
  <si>
    <t>Цена за сумм без НДС,сум</t>
  </si>
  <si>
    <t>25-55 дней</t>
  </si>
  <si>
    <t>Исх. №29/0124-1 от 29.01.2024 [92 340]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</si>
</sst>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_₽;[Red]#,##0.00\ _₽"/>
  </numFmts>
  <fonts count="10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u/>
      <sz val="8"/>
      <color theme="10"/>
      <name val="Arial"/>
      <family val="2"/>
      <charset val="204"/>
    </font>
    <font>
      <sz val="8"/>
      <color theme="9" tint="-0.499984740745262"/>
      <name val="Arial"/>
      <family val="2"/>
    </font>
    <font>
      <sz val="8"/>
      <color rgb="FF333333"/>
      <name val="Arial"/>
      <family val="2"/>
      <charset val="204"/>
    </font>
    <font>
      <sz val="14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0" xfId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3" xfId="0" applyFont="1" applyBorder="1"/>
    <xf numFmtId="0" fontId="7" fillId="0" borderId="0" xfId="0" applyFont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165" fontId="0" fillId="0" borderId="5" xfId="0" applyNumberFormat="1" applyBorder="1" applyAlignment="1">
      <alignment vertical="top"/>
    </xf>
    <xf numFmtId="165" fontId="0" fillId="0" borderId="0" xfId="0" applyNumberFormat="1" applyAlignment="1">
      <alignment vertical="top"/>
    </xf>
    <xf numFmtId="165" fontId="4" fillId="0" borderId="5" xfId="0" applyNumberFormat="1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0" fillId="5" borderId="3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5" xfId="0" applyFill="1" applyBorder="1" applyAlignment="1">
      <alignment horizontal="left" vertical="top"/>
    </xf>
    <xf numFmtId="165" fontId="4" fillId="4" borderId="5" xfId="0" applyNumberFormat="1" applyFont="1" applyFill="1" applyBorder="1" applyAlignment="1">
      <alignment vertical="top"/>
    </xf>
    <xf numFmtId="0" fontId="0" fillId="5" borderId="6" xfId="0" applyFill="1" applyBorder="1" applyAlignment="1">
      <alignment vertical="center"/>
    </xf>
    <xf numFmtId="0" fontId="0" fillId="0" borderId="6" xfId="0" applyBorder="1"/>
    <xf numFmtId="0" fontId="7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5" xfId="0" applyFont="1" applyBorder="1" applyAlignment="1">
      <alignment horizontal="left" vertical="center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left" vertical="center" wrapText="1"/>
    </xf>
    <xf numFmtId="0" fontId="1" fillId="4" borderId="5" xfId="0" applyNumberFormat="1" applyFont="1" applyFill="1" applyBorder="1" applyAlignment="1">
      <alignment horizontal="left" vertical="center" wrapText="1"/>
    </xf>
    <xf numFmtId="165" fontId="1" fillId="5" borderId="5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vertical="top"/>
    </xf>
    <xf numFmtId="0" fontId="2" fillId="3" borderId="5" xfId="0" applyNumberFormat="1" applyFont="1" applyFill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left" vertical="top" wrapText="1"/>
    </xf>
    <xf numFmtId="0" fontId="2" fillId="4" borderId="5" xfId="0" applyNumberFormat="1" applyFont="1" applyFill="1" applyBorder="1" applyAlignment="1">
      <alignment horizontal="left" vertical="top" wrapText="1"/>
    </xf>
    <xf numFmtId="0" fontId="4" fillId="0" borderId="5" xfId="0" applyFont="1" applyBorder="1"/>
    <xf numFmtId="0" fontId="4" fillId="0" borderId="5" xfId="0" applyFont="1" applyBorder="1" applyAlignment="1">
      <alignment wrapText="1"/>
    </xf>
    <xf numFmtId="0" fontId="0" fillId="0" borderId="5" xfId="0" applyBorder="1" applyAlignment="1">
      <alignment vertical="top" wrapText="1"/>
    </xf>
    <xf numFmtId="49" fontId="2" fillId="4" borderId="5" xfId="0" applyNumberFormat="1" applyFont="1" applyFill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5" fontId="0" fillId="6" borderId="5" xfId="0" applyNumberFormat="1" applyFill="1" applyBorder="1" applyAlignment="1">
      <alignment vertical="top"/>
    </xf>
    <xf numFmtId="0" fontId="7" fillId="3" borderId="5" xfId="0" applyNumberFormat="1" applyFont="1" applyFill="1" applyBorder="1" applyAlignment="1">
      <alignment horizontal="center" vertical="top" wrapText="1"/>
    </xf>
    <xf numFmtId="0" fontId="7" fillId="3" borderId="5" xfId="0" applyNumberFormat="1" applyFont="1" applyFill="1" applyBorder="1" applyAlignment="1">
      <alignment horizontal="left" vertical="top" wrapText="1"/>
    </xf>
    <xf numFmtId="0" fontId="7" fillId="4" borderId="5" xfId="0" applyNumberFormat="1" applyFont="1" applyFill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3" fillId="3" borderId="5" xfId="0" applyNumberFormat="1" applyFont="1" applyFill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3c.com/en/Products_and_Solutions/SMB_Products/Switch/Products/SMB_Switches/S5120/H3C_S5120V2-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8"/>
  <sheetViews>
    <sheetView workbookViewId="0">
      <selection sqref="A1:XFD1048576"/>
    </sheetView>
  </sheetViews>
  <sheetFormatPr defaultColWidth="10.5" defaultRowHeight="11.45" customHeight="1" x14ac:dyDescent="0.2"/>
  <cols>
    <col min="1" max="1" width="8.1640625" style="1" customWidth="1"/>
    <col min="2" max="2" width="39.1640625" style="1" customWidth="1"/>
    <col min="3" max="3" width="40.1640625" style="1" customWidth="1"/>
    <col min="4" max="4" width="25.6640625" style="1" customWidth="1"/>
    <col min="5" max="5" width="11.6640625" style="1" customWidth="1"/>
    <col min="6" max="6" width="19.83203125" style="1" customWidth="1"/>
    <col min="7" max="7" width="37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>
        <v>52</v>
      </c>
      <c r="G2" s="3"/>
    </row>
    <row r="3" spans="1:7" ht="30" customHeight="1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10</v>
      </c>
      <c r="F3" s="3">
        <v>13</v>
      </c>
      <c r="G3" s="3"/>
    </row>
    <row r="4" spans="1:7" ht="30" customHeight="1" x14ac:dyDescent="0.2">
      <c r="A4" s="3">
        <v>3</v>
      </c>
      <c r="B4" s="3" t="s">
        <v>7</v>
      </c>
      <c r="C4" s="3" t="s">
        <v>13</v>
      </c>
      <c r="D4" s="3"/>
      <c r="E4" s="3" t="s">
        <v>10</v>
      </c>
      <c r="F4" s="3">
        <v>13</v>
      </c>
      <c r="G4" s="3"/>
    </row>
    <row r="5" spans="1:7" ht="30" customHeight="1" x14ac:dyDescent="0.2">
      <c r="A5" s="3">
        <v>4</v>
      </c>
      <c r="B5" s="3" t="s">
        <v>7</v>
      </c>
      <c r="C5" s="3" t="s">
        <v>14</v>
      </c>
      <c r="D5" s="3"/>
      <c r="E5" s="3" t="s">
        <v>10</v>
      </c>
      <c r="F5" s="3">
        <v>13</v>
      </c>
      <c r="G5" s="3" t="s">
        <v>15</v>
      </c>
    </row>
    <row r="6" spans="1:7" ht="30" customHeight="1" x14ac:dyDescent="0.2">
      <c r="A6" s="3">
        <v>5</v>
      </c>
      <c r="B6" s="3" t="s">
        <v>7</v>
      </c>
      <c r="C6" s="3" t="s">
        <v>16</v>
      </c>
      <c r="D6" s="3"/>
      <c r="E6" s="3" t="s">
        <v>10</v>
      </c>
      <c r="F6" s="3">
        <v>13</v>
      </c>
      <c r="G6" s="3"/>
    </row>
    <row r="7" spans="1:7" ht="30" customHeight="1" x14ac:dyDescent="0.2">
      <c r="A7" s="3">
        <v>6</v>
      </c>
      <c r="B7" s="3" t="s">
        <v>7</v>
      </c>
      <c r="C7" s="3" t="s">
        <v>17</v>
      </c>
      <c r="D7" s="3"/>
      <c r="E7" s="3" t="s">
        <v>10</v>
      </c>
      <c r="F7" s="3">
        <v>39</v>
      </c>
      <c r="G7" s="3"/>
    </row>
    <row r="8" spans="1:7" ht="30" customHeight="1" x14ac:dyDescent="0.2">
      <c r="A8" s="3">
        <v>7</v>
      </c>
      <c r="B8" s="3" t="s">
        <v>7</v>
      </c>
      <c r="C8" s="3" t="s">
        <v>18</v>
      </c>
      <c r="D8" s="3"/>
      <c r="E8" s="3" t="s">
        <v>10</v>
      </c>
      <c r="F8" s="3">
        <v>13</v>
      </c>
      <c r="G8" s="3" t="s">
        <v>19</v>
      </c>
    </row>
    <row r="9" spans="1:7" ht="30" customHeight="1" x14ac:dyDescent="0.2">
      <c r="A9" s="3">
        <v>8</v>
      </c>
      <c r="B9" s="3" t="s">
        <v>7</v>
      </c>
      <c r="C9" s="3" t="s">
        <v>20</v>
      </c>
      <c r="D9" s="3"/>
      <c r="E9" s="3" t="s">
        <v>21</v>
      </c>
      <c r="F9" s="3">
        <v>3.9649999999999999</v>
      </c>
      <c r="G9" s="3"/>
    </row>
    <row r="10" spans="1:7" ht="30" customHeight="1" x14ac:dyDescent="0.2">
      <c r="A10" s="3">
        <v>9</v>
      </c>
      <c r="B10" s="3" t="s">
        <v>7</v>
      </c>
      <c r="C10" s="3" t="s">
        <v>22</v>
      </c>
      <c r="D10" s="3" t="s">
        <v>23</v>
      </c>
      <c r="E10" s="3" t="s">
        <v>10</v>
      </c>
      <c r="F10" s="3">
        <v>26</v>
      </c>
      <c r="G10" s="3"/>
    </row>
    <row r="11" spans="1:7" ht="30" customHeight="1" x14ac:dyDescent="0.2">
      <c r="A11" s="3">
        <v>10</v>
      </c>
      <c r="B11" s="3" t="s">
        <v>7</v>
      </c>
      <c r="C11" s="3" t="s">
        <v>24</v>
      </c>
      <c r="D11" s="3"/>
      <c r="E11" s="3" t="s">
        <v>10</v>
      </c>
      <c r="F11" s="3">
        <v>13</v>
      </c>
      <c r="G11" s="3"/>
    </row>
    <row r="12" spans="1:7" ht="30" customHeight="1" x14ac:dyDescent="0.2">
      <c r="A12" s="3">
        <v>11</v>
      </c>
      <c r="B12" s="3" t="s">
        <v>7</v>
      </c>
      <c r="C12" s="3" t="s">
        <v>25</v>
      </c>
      <c r="D12" s="3"/>
      <c r="E12" s="3" t="s">
        <v>10</v>
      </c>
      <c r="F12" s="3">
        <v>1300</v>
      </c>
      <c r="G12" s="3"/>
    </row>
    <row r="13" spans="1:7" ht="30" customHeight="1" x14ac:dyDescent="0.2">
      <c r="A13" s="3">
        <v>12</v>
      </c>
      <c r="B13" s="3" t="s">
        <v>7</v>
      </c>
      <c r="C13" s="3" t="s">
        <v>26</v>
      </c>
      <c r="D13" s="3"/>
      <c r="E13" s="3" t="s">
        <v>10</v>
      </c>
      <c r="F13" s="3">
        <v>200</v>
      </c>
      <c r="G13" s="3"/>
    </row>
    <row r="14" spans="1:7" ht="11.45" customHeight="1" x14ac:dyDescent="0.2">
      <c r="A14" s="6" t="s">
        <v>27</v>
      </c>
      <c r="B14" s="7"/>
      <c r="C14" s="7"/>
      <c r="D14" s="7"/>
      <c r="E14" s="7"/>
      <c r="F14" s="7"/>
    </row>
    <row r="15" spans="1:7" ht="11.45" customHeight="1" x14ac:dyDescent="0.2">
      <c r="A15" s="8"/>
      <c r="B15" s="8"/>
      <c r="C15" s="8"/>
      <c r="D15" s="8"/>
      <c r="E15" s="8"/>
      <c r="F15" s="8"/>
    </row>
    <row r="16" spans="1:7" ht="11.45" customHeight="1" x14ac:dyDescent="0.2">
      <c r="A16" s="8"/>
      <c r="B16" s="8"/>
      <c r="C16" s="8"/>
      <c r="D16" s="8"/>
      <c r="E16" s="8"/>
      <c r="F16" s="8"/>
    </row>
    <row r="17" spans="1:6" ht="11.45" customHeight="1" x14ac:dyDescent="0.2">
      <c r="A17" s="8"/>
      <c r="B17" s="8"/>
      <c r="C17" s="8"/>
      <c r="D17" s="8"/>
      <c r="E17" s="8"/>
      <c r="F17" s="8"/>
    </row>
    <row r="18" spans="1:6" ht="11.45" customHeight="1" x14ac:dyDescent="0.2">
      <c r="A18" s="8"/>
      <c r="B18" s="8"/>
      <c r="C18" s="8"/>
      <c r="D18" s="8"/>
      <c r="E18" s="8"/>
      <c r="F18" s="8"/>
    </row>
  </sheetData>
  <mergeCells count="1">
    <mergeCell ref="A14:F18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topLeftCell="A11" zoomScale="85" zoomScaleNormal="85" workbookViewId="0">
      <selection sqref="A1:S20"/>
    </sheetView>
  </sheetViews>
  <sheetFormatPr defaultColWidth="10.5" defaultRowHeight="11.45" customHeight="1" x14ac:dyDescent="0.2"/>
  <cols>
    <col min="1" max="1" width="8.33203125" style="1" customWidth="1"/>
    <col min="2" max="2" width="48.5" style="1" customWidth="1"/>
    <col min="3" max="3" width="29" style="1" customWidth="1"/>
    <col min="4" max="4" width="56.1640625" style="1" customWidth="1"/>
    <col min="5" max="5" width="11.6640625" style="1" customWidth="1"/>
    <col min="6" max="6" width="19.83203125" style="1" customWidth="1"/>
    <col min="7" max="7" width="28.33203125" style="1" customWidth="1"/>
    <col min="8" max="8" width="17.5" style="16" hidden="1" customWidth="1"/>
    <col min="9" max="9" width="15.5" hidden="1" customWidth="1"/>
    <col min="10" max="11" width="11.83203125" style="16" hidden="1" customWidth="1"/>
    <col min="12" max="12" width="13.33203125" style="18" hidden="1" customWidth="1"/>
    <col min="13" max="14" width="18" style="18" hidden="1" customWidth="1"/>
    <col min="15" max="15" width="8.5" style="16" hidden="1" customWidth="1"/>
    <col min="16" max="16" width="14.83203125" style="18" customWidth="1"/>
    <col min="17" max="17" width="15.33203125" style="18" bestFit="1" customWidth="1"/>
    <col min="18" max="18" width="13.6640625" style="18" customWidth="1"/>
    <col min="19" max="19" width="25.83203125" style="16" customWidth="1"/>
  </cols>
  <sheetData>
    <row r="1" spans="1:23" ht="45.75" customHeight="1" x14ac:dyDescent="0.2">
      <c r="A1" s="14"/>
      <c r="B1" s="30" t="s">
        <v>70</v>
      </c>
      <c r="C1" s="14"/>
      <c r="D1" s="14"/>
      <c r="E1" s="14"/>
      <c r="F1" s="14"/>
      <c r="G1" s="14"/>
      <c r="H1" s="15"/>
      <c r="I1" s="13"/>
      <c r="J1" s="15"/>
      <c r="K1" s="15"/>
      <c r="L1" s="17"/>
      <c r="M1" s="17"/>
      <c r="N1" s="17"/>
      <c r="O1" s="15"/>
      <c r="P1" s="17"/>
      <c r="Q1" s="17"/>
      <c r="R1" s="17"/>
      <c r="S1" s="15"/>
    </row>
    <row r="2" spans="1:23" s="22" customFormat="1" ht="30" customHeight="1" x14ac:dyDescent="0.2">
      <c r="A2" s="31" t="s">
        <v>0</v>
      </c>
      <c r="B2" s="32" t="s">
        <v>2</v>
      </c>
      <c r="C2" s="32" t="s">
        <v>3</v>
      </c>
      <c r="D2" s="33" t="s">
        <v>66</v>
      </c>
      <c r="E2" s="32" t="s">
        <v>4</v>
      </c>
      <c r="F2" s="32" t="s">
        <v>5</v>
      </c>
      <c r="G2" s="32" t="s">
        <v>6</v>
      </c>
      <c r="H2" s="32" t="s">
        <v>28</v>
      </c>
      <c r="I2" s="32" t="s">
        <v>29</v>
      </c>
      <c r="J2" s="32" t="s">
        <v>50</v>
      </c>
      <c r="K2" s="32"/>
      <c r="L2" s="34"/>
      <c r="M2" s="34"/>
      <c r="N2" s="34"/>
      <c r="O2" s="32" t="s">
        <v>63</v>
      </c>
      <c r="P2" s="34" t="s">
        <v>67</v>
      </c>
      <c r="Q2" s="34" t="s">
        <v>68</v>
      </c>
      <c r="R2" s="34" t="s">
        <v>65</v>
      </c>
      <c r="S2" s="35" t="s">
        <v>45</v>
      </c>
      <c r="T2" s="25"/>
      <c r="U2" s="21"/>
      <c r="V2" s="21"/>
      <c r="W2" s="21"/>
    </row>
    <row r="3" spans="1:23" ht="30" customHeight="1" x14ac:dyDescent="0.2">
      <c r="A3" s="36">
        <v>1</v>
      </c>
      <c r="B3" s="37" t="s">
        <v>8</v>
      </c>
      <c r="C3" s="37" t="s">
        <v>9</v>
      </c>
      <c r="D3" s="38" t="s">
        <v>30</v>
      </c>
      <c r="E3" s="37" t="s">
        <v>10</v>
      </c>
      <c r="F3" s="37">
        <v>52</v>
      </c>
      <c r="G3" s="37"/>
      <c r="H3" s="15">
        <v>120</v>
      </c>
      <c r="I3" s="39" t="s">
        <v>31</v>
      </c>
      <c r="J3" s="15">
        <v>0.8</v>
      </c>
      <c r="K3" s="15">
        <f>9*J3</f>
        <v>7.2</v>
      </c>
      <c r="L3" s="17">
        <f>K3+H3</f>
        <v>127.2</v>
      </c>
      <c r="M3" s="17">
        <f>12500*L3</f>
        <v>1590000</v>
      </c>
      <c r="N3" s="17">
        <f>M3*F3</f>
        <v>82680000</v>
      </c>
      <c r="O3" s="15">
        <v>1.5</v>
      </c>
      <c r="P3" s="17">
        <f>O3*M3</f>
        <v>2385000</v>
      </c>
      <c r="Q3" s="17">
        <f>P3*F3</f>
        <v>124020000</v>
      </c>
      <c r="R3" s="19" t="s">
        <v>69</v>
      </c>
      <c r="S3" s="15"/>
      <c r="T3" s="26"/>
      <c r="U3" s="4"/>
      <c r="V3" s="4"/>
      <c r="W3" s="4"/>
    </row>
    <row r="4" spans="1:23" ht="33.75" x14ac:dyDescent="0.2">
      <c r="A4" s="36">
        <v>2</v>
      </c>
      <c r="B4" s="37" t="s">
        <v>54</v>
      </c>
      <c r="C4" s="37" t="s">
        <v>12</v>
      </c>
      <c r="D4" s="38" t="s">
        <v>39</v>
      </c>
      <c r="E4" s="37" t="s">
        <v>10</v>
      </c>
      <c r="F4" s="37">
        <v>13</v>
      </c>
      <c r="G4" s="37"/>
      <c r="H4" s="15">
        <v>205</v>
      </c>
      <c r="I4" s="40" t="s">
        <v>32</v>
      </c>
      <c r="J4" s="41">
        <v>5</v>
      </c>
      <c r="K4" s="15">
        <f t="shared" ref="K4:K19" si="0">9*J4</f>
        <v>45</v>
      </c>
      <c r="L4" s="17">
        <f t="shared" ref="L4:L17" si="1">K4+H4</f>
        <v>250</v>
      </c>
      <c r="M4" s="17">
        <f t="shared" ref="M4:M19" si="2">12500*L4</f>
        <v>3125000</v>
      </c>
      <c r="N4" s="17">
        <f t="shared" ref="N4:N19" si="3">M4*F4</f>
        <v>40625000</v>
      </c>
      <c r="O4" s="15">
        <v>1.5</v>
      </c>
      <c r="P4" s="17">
        <f t="shared" ref="P4:P19" si="4">O4*M4</f>
        <v>4687500</v>
      </c>
      <c r="Q4" s="17">
        <f t="shared" ref="Q4:Q19" si="5">P4*F4</f>
        <v>60937500</v>
      </c>
      <c r="R4" s="19" t="s">
        <v>69</v>
      </c>
      <c r="S4" s="15"/>
      <c r="T4" s="26"/>
      <c r="U4" s="4"/>
      <c r="V4" s="4"/>
      <c r="W4" s="4"/>
    </row>
    <row r="5" spans="1:23" ht="32.25" customHeight="1" x14ac:dyDescent="0.2">
      <c r="A5" s="36"/>
      <c r="B5" s="37"/>
      <c r="C5" s="37"/>
      <c r="D5" s="42" t="s">
        <v>40</v>
      </c>
      <c r="E5" s="37"/>
      <c r="F5" s="37">
        <v>13</v>
      </c>
      <c r="G5" s="37"/>
      <c r="H5" s="15">
        <v>375</v>
      </c>
      <c r="I5" s="43"/>
      <c r="J5" s="41">
        <v>5</v>
      </c>
      <c r="K5" s="15">
        <f t="shared" si="0"/>
        <v>45</v>
      </c>
      <c r="L5" s="17">
        <f t="shared" si="1"/>
        <v>420</v>
      </c>
      <c r="M5" s="17">
        <f t="shared" si="2"/>
        <v>5250000</v>
      </c>
      <c r="N5" s="17">
        <f t="shared" si="3"/>
        <v>68250000</v>
      </c>
      <c r="O5" s="15">
        <v>1.5</v>
      </c>
      <c r="P5" s="17">
        <f t="shared" si="4"/>
        <v>7875000</v>
      </c>
      <c r="Q5" s="17">
        <f t="shared" si="5"/>
        <v>102375000</v>
      </c>
      <c r="R5" s="19" t="s">
        <v>69</v>
      </c>
      <c r="S5" s="15"/>
      <c r="T5" s="26"/>
      <c r="U5" s="4"/>
      <c r="V5" s="4"/>
      <c r="W5" s="4"/>
    </row>
    <row r="6" spans="1:23" ht="33.75" x14ac:dyDescent="0.2">
      <c r="A6" s="36">
        <v>3</v>
      </c>
      <c r="B6" s="44" t="s">
        <v>13</v>
      </c>
      <c r="C6" s="37"/>
      <c r="D6" s="38" t="s">
        <v>42</v>
      </c>
      <c r="E6" s="37" t="s">
        <v>10</v>
      </c>
      <c r="F6" s="37">
        <v>13</v>
      </c>
      <c r="G6" s="37"/>
      <c r="H6" s="15"/>
      <c r="I6" s="40" t="s">
        <v>43</v>
      </c>
      <c r="J6" s="45"/>
      <c r="K6" s="15">
        <f t="shared" si="0"/>
        <v>0</v>
      </c>
      <c r="L6" s="46">
        <v>1800000</v>
      </c>
      <c r="M6" s="17">
        <f>1*L6</f>
        <v>1800000</v>
      </c>
      <c r="N6" s="17">
        <f t="shared" si="3"/>
        <v>23400000</v>
      </c>
      <c r="O6" s="15">
        <v>1.5</v>
      </c>
      <c r="P6" s="17">
        <f t="shared" si="4"/>
        <v>2700000</v>
      </c>
      <c r="Q6" s="17">
        <f t="shared" si="5"/>
        <v>35100000</v>
      </c>
      <c r="R6" s="19" t="s">
        <v>69</v>
      </c>
      <c r="S6" s="15"/>
      <c r="T6" s="26"/>
      <c r="U6" s="4"/>
      <c r="V6" s="4"/>
      <c r="W6" s="4"/>
    </row>
    <row r="7" spans="1:23" ht="30" customHeight="1" x14ac:dyDescent="0.2">
      <c r="A7" s="36"/>
      <c r="B7" s="44"/>
      <c r="C7" s="37"/>
      <c r="D7" s="38" t="s">
        <v>41</v>
      </c>
      <c r="E7" s="37"/>
      <c r="F7" s="37">
        <v>13</v>
      </c>
      <c r="G7" s="37"/>
      <c r="H7" s="15"/>
      <c r="I7" s="40" t="s">
        <v>44</v>
      </c>
      <c r="J7" s="45"/>
      <c r="K7" s="15">
        <f t="shared" si="0"/>
        <v>0</v>
      </c>
      <c r="L7" s="46">
        <v>2500000</v>
      </c>
      <c r="M7" s="17">
        <f>1*L7</f>
        <v>2500000</v>
      </c>
      <c r="N7" s="17">
        <f t="shared" si="3"/>
        <v>32500000</v>
      </c>
      <c r="O7" s="15">
        <v>1.5</v>
      </c>
      <c r="P7" s="17">
        <f t="shared" si="4"/>
        <v>3750000</v>
      </c>
      <c r="Q7" s="17">
        <f t="shared" si="5"/>
        <v>48750000</v>
      </c>
      <c r="R7" s="19" t="s">
        <v>69</v>
      </c>
      <c r="S7" s="15"/>
      <c r="T7" s="26"/>
      <c r="U7" s="4"/>
      <c r="V7" s="4"/>
      <c r="W7" s="4"/>
    </row>
    <row r="8" spans="1:23" s="10" customFormat="1" ht="30" customHeight="1" x14ac:dyDescent="0.2">
      <c r="A8" s="47">
        <v>4</v>
      </c>
      <c r="B8" s="48" t="s">
        <v>14</v>
      </c>
      <c r="C8" s="48"/>
      <c r="D8" s="49"/>
      <c r="E8" s="48" t="s">
        <v>10</v>
      </c>
      <c r="F8" s="48">
        <v>13</v>
      </c>
      <c r="G8" s="48" t="s">
        <v>15</v>
      </c>
      <c r="H8" s="50"/>
      <c r="I8" s="50" t="s">
        <v>33</v>
      </c>
      <c r="J8" s="50"/>
      <c r="K8" s="15"/>
      <c r="L8" s="17"/>
      <c r="M8" s="17"/>
      <c r="N8" s="17"/>
      <c r="O8" s="15"/>
      <c r="P8" s="17"/>
      <c r="Q8" s="17"/>
      <c r="R8" s="19"/>
      <c r="S8" s="50" t="s">
        <v>33</v>
      </c>
      <c r="T8" s="27"/>
      <c r="U8" s="9"/>
      <c r="V8" s="9"/>
      <c r="W8" s="9"/>
    </row>
    <row r="9" spans="1:23" ht="30" customHeight="1" x14ac:dyDescent="0.2">
      <c r="A9" s="36">
        <v>5</v>
      </c>
      <c r="B9" s="37" t="s">
        <v>16</v>
      </c>
      <c r="C9" s="37"/>
      <c r="D9" s="38" t="s">
        <v>34</v>
      </c>
      <c r="E9" s="37" t="s">
        <v>10</v>
      </c>
      <c r="F9" s="37">
        <v>13</v>
      </c>
      <c r="G9" s="37"/>
      <c r="H9" s="15"/>
      <c r="I9" s="39" t="s">
        <v>35</v>
      </c>
      <c r="J9" s="51"/>
      <c r="K9" s="15">
        <f t="shared" si="0"/>
        <v>0</v>
      </c>
      <c r="L9" s="46">
        <v>373000</v>
      </c>
      <c r="M9" s="17">
        <f>1*L9</f>
        <v>373000</v>
      </c>
      <c r="N9" s="17">
        <f t="shared" si="3"/>
        <v>4849000</v>
      </c>
      <c r="O9" s="15">
        <v>1.5</v>
      </c>
      <c r="P9" s="17">
        <f t="shared" si="4"/>
        <v>559500</v>
      </c>
      <c r="Q9" s="17">
        <f t="shared" si="5"/>
        <v>7273500</v>
      </c>
      <c r="R9" s="19" t="s">
        <v>69</v>
      </c>
      <c r="S9" s="15"/>
      <c r="T9" s="26"/>
      <c r="U9" s="4"/>
      <c r="V9" s="4"/>
      <c r="W9" s="4"/>
    </row>
    <row r="10" spans="1:23" ht="56.25" x14ac:dyDescent="0.2">
      <c r="A10" s="36">
        <v>6</v>
      </c>
      <c r="B10" s="37" t="s">
        <v>17</v>
      </c>
      <c r="C10" s="37"/>
      <c r="D10" s="38" t="s">
        <v>46</v>
      </c>
      <c r="E10" s="37" t="s">
        <v>10</v>
      </c>
      <c r="F10" s="37">
        <v>39</v>
      </c>
      <c r="G10" s="37"/>
      <c r="H10" s="15">
        <v>83</v>
      </c>
      <c r="I10" s="40" t="s">
        <v>36</v>
      </c>
      <c r="J10" s="41">
        <v>0.8</v>
      </c>
      <c r="K10" s="15">
        <f t="shared" si="0"/>
        <v>7.2</v>
      </c>
      <c r="L10" s="17">
        <f t="shared" si="1"/>
        <v>90.2</v>
      </c>
      <c r="M10" s="17">
        <f t="shared" si="2"/>
        <v>1127500</v>
      </c>
      <c r="N10" s="17">
        <f t="shared" si="3"/>
        <v>43972500</v>
      </c>
      <c r="O10" s="15">
        <v>1.5</v>
      </c>
      <c r="P10" s="17">
        <f t="shared" si="4"/>
        <v>1691250</v>
      </c>
      <c r="Q10" s="17">
        <f t="shared" si="5"/>
        <v>65958750</v>
      </c>
      <c r="R10" s="19" t="s">
        <v>69</v>
      </c>
      <c r="S10" s="52" t="s">
        <v>55</v>
      </c>
      <c r="T10" s="26"/>
      <c r="U10" s="4"/>
      <c r="V10" s="4"/>
      <c r="W10" s="4"/>
    </row>
    <row r="11" spans="1:23" ht="40.5" customHeight="1" x14ac:dyDescent="0.2">
      <c r="A11" s="36">
        <v>7</v>
      </c>
      <c r="B11" s="37" t="s">
        <v>18</v>
      </c>
      <c r="C11" s="37"/>
      <c r="D11" s="38" t="s">
        <v>37</v>
      </c>
      <c r="E11" s="37" t="s">
        <v>10</v>
      </c>
      <c r="F11" s="37">
        <v>13</v>
      </c>
      <c r="G11" s="53" t="s">
        <v>19</v>
      </c>
      <c r="H11" s="15">
        <v>278</v>
      </c>
      <c r="I11" s="39" t="s">
        <v>38</v>
      </c>
      <c r="J11" s="51">
        <v>1.6</v>
      </c>
      <c r="K11" s="15">
        <f t="shared" si="0"/>
        <v>14.4</v>
      </c>
      <c r="L11" s="17">
        <f t="shared" si="1"/>
        <v>292.39999999999998</v>
      </c>
      <c r="M11" s="17">
        <f t="shared" si="2"/>
        <v>3654999.9999999995</v>
      </c>
      <c r="N11" s="17">
        <f t="shared" si="3"/>
        <v>47514999.999999993</v>
      </c>
      <c r="O11" s="15">
        <v>1.5</v>
      </c>
      <c r="P11" s="17">
        <f t="shared" si="4"/>
        <v>5482499.9999999991</v>
      </c>
      <c r="Q11" s="17">
        <f t="shared" si="5"/>
        <v>71272499.999999985</v>
      </c>
      <c r="R11" s="19" t="s">
        <v>69</v>
      </c>
      <c r="S11" s="15"/>
      <c r="T11" s="26"/>
      <c r="U11" s="4"/>
      <c r="V11" s="4"/>
      <c r="W11" s="4"/>
    </row>
    <row r="12" spans="1:23" ht="33.75" x14ac:dyDescent="0.2">
      <c r="A12" s="36">
        <v>8</v>
      </c>
      <c r="B12" s="37" t="s">
        <v>20</v>
      </c>
      <c r="C12" s="37"/>
      <c r="D12" s="38" t="s">
        <v>48</v>
      </c>
      <c r="E12" s="37" t="s">
        <v>21</v>
      </c>
      <c r="F12" s="53">
        <v>3.9649999999999999</v>
      </c>
      <c r="G12" s="37"/>
      <c r="H12" s="15"/>
      <c r="I12" s="40" t="s">
        <v>49</v>
      </c>
      <c r="J12" s="45"/>
      <c r="K12" s="15">
        <f t="shared" si="0"/>
        <v>0</v>
      </c>
      <c r="L12" s="46">
        <v>3880000</v>
      </c>
      <c r="M12" s="17">
        <f>1*L12</f>
        <v>3880000</v>
      </c>
      <c r="N12" s="17">
        <f>M12*F12</f>
        <v>15384200</v>
      </c>
      <c r="O12" s="15">
        <v>1.5</v>
      </c>
      <c r="P12" s="17">
        <f t="shared" si="4"/>
        <v>5820000</v>
      </c>
      <c r="Q12" s="17">
        <f t="shared" si="5"/>
        <v>23076300</v>
      </c>
      <c r="R12" s="19" t="s">
        <v>69</v>
      </c>
      <c r="S12" s="51" t="s">
        <v>47</v>
      </c>
      <c r="T12" s="26"/>
      <c r="U12" s="4"/>
      <c r="V12" s="4"/>
      <c r="W12" s="4"/>
    </row>
    <row r="13" spans="1:23" ht="22.5" x14ac:dyDescent="0.2">
      <c r="A13" s="36">
        <v>9</v>
      </c>
      <c r="B13" s="37" t="s">
        <v>22</v>
      </c>
      <c r="C13" s="37" t="s">
        <v>23</v>
      </c>
      <c r="D13" s="38" t="s">
        <v>51</v>
      </c>
      <c r="E13" s="37" t="s">
        <v>10</v>
      </c>
      <c r="F13" s="37">
        <v>26</v>
      </c>
      <c r="G13" s="37"/>
      <c r="H13" s="15">
        <v>120</v>
      </c>
      <c r="I13" s="40" t="s">
        <v>56</v>
      </c>
      <c r="J13" s="45">
        <v>2.2200000000000002</v>
      </c>
      <c r="K13" s="15">
        <f t="shared" si="0"/>
        <v>19.98</v>
      </c>
      <c r="L13" s="17">
        <f t="shared" si="1"/>
        <v>139.97999999999999</v>
      </c>
      <c r="M13" s="17">
        <f t="shared" si="2"/>
        <v>1749749.9999999998</v>
      </c>
      <c r="N13" s="17">
        <f t="shared" si="3"/>
        <v>45493499.999999993</v>
      </c>
      <c r="O13" s="15">
        <v>1.5</v>
      </c>
      <c r="P13" s="17">
        <f t="shared" si="4"/>
        <v>2624624.9999999995</v>
      </c>
      <c r="Q13" s="17">
        <f t="shared" si="5"/>
        <v>68240249.999999985</v>
      </c>
      <c r="R13" s="19" t="s">
        <v>69</v>
      </c>
      <c r="S13" s="15"/>
      <c r="T13" s="26"/>
      <c r="U13" s="4"/>
      <c r="V13" s="4"/>
      <c r="W13" s="4"/>
    </row>
    <row r="14" spans="1:23" ht="11.25" customHeight="1" x14ac:dyDescent="0.2">
      <c r="A14" s="36">
        <v>10</v>
      </c>
      <c r="B14" s="54" t="s">
        <v>24</v>
      </c>
      <c r="C14" s="37"/>
      <c r="D14" s="38" t="s">
        <v>61</v>
      </c>
      <c r="E14" s="37" t="s">
        <v>10</v>
      </c>
      <c r="F14" s="37"/>
      <c r="G14" s="37"/>
      <c r="H14" s="15"/>
      <c r="I14" s="13"/>
      <c r="J14" s="51"/>
      <c r="K14" s="15"/>
      <c r="L14" s="17"/>
      <c r="M14" s="17"/>
      <c r="N14" s="17"/>
      <c r="O14" s="15"/>
      <c r="P14" s="17"/>
      <c r="Q14" s="17"/>
      <c r="R14" s="19"/>
      <c r="S14" s="15"/>
      <c r="T14" s="5" t="s">
        <v>52</v>
      </c>
      <c r="U14" s="4"/>
      <c r="V14" s="4"/>
      <c r="W14" s="4"/>
    </row>
    <row r="15" spans="1:23" ht="56.25" x14ac:dyDescent="0.2">
      <c r="A15" s="36"/>
      <c r="B15" s="54"/>
      <c r="C15" s="37"/>
      <c r="D15" s="38" t="s">
        <v>53</v>
      </c>
      <c r="E15" s="37"/>
      <c r="F15" s="37">
        <v>13</v>
      </c>
      <c r="G15" s="37"/>
      <c r="H15" s="15">
        <v>314</v>
      </c>
      <c r="I15" s="13"/>
      <c r="J15" s="51">
        <v>4.5</v>
      </c>
      <c r="K15" s="15">
        <f t="shared" si="0"/>
        <v>40.5</v>
      </c>
      <c r="L15" s="17">
        <f t="shared" si="1"/>
        <v>354.5</v>
      </c>
      <c r="M15" s="17">
        <f t="shared" si="2"/>
        <v>4431250</v>
      </c>
      <c r="N15" s="17">
        <f t="shared" si="3"/>
        <v>57606250</v>
      </c>
      <c r="O15" s="15">
        <v>2</v>
      </c>
      <c r="P15" s="17">
        <f t="shared" si="4"/>
        <v>8862500</v>
      </c>
      <c r="Q15" s="17">
        <f t="shared" si="5"/>
        <v>115212500</v>
      </c>
      <c r="R15" s="19" t="s">
        <v>69</v>
      </c>
      <c r="S15" s="15"/>
      <c r="T15" s="5"/>
      <c r="U15" s="4"/>
      <c r="V15" s="4"/>
      <c r="W15" s="4"/>
    </row>
    <row r="16" spans="1:23" ht="11.25" x14ac:dyDescent="0.2">
      <c r="A16" s="36"/>
      <c r="B16" s="54"/>
      <c r="C16" s="37"/>
      <c r="D16" s="38" t="s">
        <v>62</v>
      </c>
      <c r="E16" s="37"/>
      <c r="F16" s="37"/>
      <c r="G16" s="37"/>
      <c r="H16" s="15"/>
      <c r="I16" s="13"/>
      <c r="J16" s="51"/>
      <c r="K16" s="15"/>
      <c r="L16" s="17"/>
      <c r="M16" s="17"/>
      <c r="N16" s="17"/>
      <c r="O16" s="15"/>
      <c r="P16" s="17"/>
      <c r="Q16" s="17"/>
      <c r="R16" s="19"/>
      <c r="S16" s="15"/>
      <c r="T16" s="5"/>
      <c r="U16" s="4"/>
      <c r="V16" s="4"/>
      <c r="W16" s="4"/>
    </row>
    <row r="17" spans="1:23" ht="191.25" x14ac:dyDescent="0.2">
      <c r="A17" s="36"/>
      <c r="B17" s="54"/>
      <c r="C17" s="37"/>
      <c r="D17" s="38" t="s">
        <v>60</v>
      </c>
      <c r="E17" s="37"/>
      <c r="F17" s="37">
        <v>13</v>
      </c>
      <c r="G17" s="37"/>
      <c r="H17" s="15">
        <v>120</v>
      </c>
      <c r="I17" s="13">
        <v>4</v>
      </c>
      <c r="J17" s="51">
        <v>4</v>
      </c>
      <c r="K17" s="15">
        <f t="shared" si="0"/>
        <v>36</v>
      </c>
      <c r="L17" s="17">
        <f t="shared" si="1"/>
        <v>156</v>
      </c>
      <c r="M17" s="17">
        <f t="shared" si="2"/>
        <v>1950000</v>
      </c>
      <c r="N17" s="17">
        <f t="shared" si="3"/>
        <v>25350000</v>
      </c>
      <c r="O17" s="15">
        <v>2</v>
      </c>
      <c r="P17" s="17">
        <f t="shared" si="4"/>
        <v>3900000</v>
      </c>
      <c r="Q17" s="17">
        <f t="shared" si="5"/>
        <v>50700000</v>
      </c>
      <c r="R17" s="19" t="s">
        <v>69</v>
      </c>
      <c r="S17" s="15"/>
      <c r="T17" s="5"/>
      <c r="U17" s="4"/>
      <c r="V17" s="4"/>
      <c r="W17" s="4"/>
    </row>
    <row r="18" spans="1:23" ht="30" customHeight="1" x14ac:dyDescent="0.2">
      <c r="A18" s="36">
        <v>11</v>
      </c>
      <c r="B18" s="37" t="s">
        <v>25</v>
      </c>
      <c r="C18" s="37"/>
      <c r="D18" s="38" t="s">
        <v>57</v>
      </c>
      <c r="E18" s="37" t="s">
        <v>10</v>
      </c>
      <c r="F18" s="53">
        <v>1300</v>
      </c>
      <c r="G18" s="37"/>
      <c r="H18" s="15" t="s">
        <v>58</v>
      </c>
      <c r="I18" s="13"/>
      <c r="J18" s="15"/>
      <c r="K18" s="15">
        <f t="shared" si="0"/>
        <v>0</v>
      </c>
      <c r="L18" s="46">
        <v>6500</v>
      </c>
      <c r="M18" s="17">
        <f>1*L18</f>
        <v>6500</v>
      </c>
      <c r="N18" s="17">
        <f t="shared" si="3"/>
        <v>8450000</v>
      </c>
      <c r="O18" s="15">
        <v>1.5</v>
      </c>
      <c r="P18" s="17">
        <f t="shared" si="4"/>
        <v>9750</v>
      </c>
      <c r="Q18" s="17">
        <f>(P18*F18)/100</f>
        <v>126750</v>
      </c>
      <c r="R18" s="19" t="s">
        <v>69</v>
      </c>
      <c r="S18" s="15"/>
      <c r="T18" s="26"/>
      <c r="U18" s="4"/>
      <c r="V18" s="4"/>
      <c r="W18" s="4"/>
    </row>
    <row r="19" spans="1:23" ht="30" customHeight="1" x14ac:dyDescent="0.2">
      <c r="A19" s="36">
        <v>12</v>
      </c>
      <c r="B19" s="37" t="s">
        <v>26</v>
      </c>
      <c r="C19" s="37"/>
      <c r="D19" s="38"/>
      <c r="E19" s="37" t="s">
        <v>10</v>
      </c>
      <c r="F19" s="37">
        <v>200</v>
      </c>
      <c r="G19" s="37"/>
      <c r="H19" s="51" t="s">
        <v>59</v>
      </c>
      <c r="I19" s="13"/>
      <c r="J19" s="15"/>
      <c r="K19" s="15">
        <f t="shared" si="0"/>
        <v>0</v>
      </c>
      <c r="L19" s="46">
        <v>13000</v>
      </c>
      <c r="M19" s="17">
        <f>1*L19</f>
        <v>13000</v>
      </c>
      <c r="N19" s="17">
        <f t="shared" si="3"/>
        <v>2600000</v>
      </c>
      <c r="O19" s="15">
        <v>1.5</v>
      </c>
      <c r="P19" s="17">
        <f t="shared" si="4"/>
        <v>19500</v>
      </c>
      <c r="Q19" s="17">
        <f t="shared" si="5"/>
        <v>3900000</v>
      </c>
      <c r="R19" s="19" t="s">
        <v>69</v>
      </c>
      <c r="S19" s="15"/>
      <c r="T19" s="28"/>
      <c r="U19" s="11"/>
      <c r="V19" s="11"/>
      <c r="W19" s="11"/>
    </row>
    <row r="20" spans="1:23" ht="41.25" customHeight="1" x14ac:dyDescent="0.2">
      <c r="A20" s="12"/>
      <c r="B20" s="20" t="s">
        <v>64</v>
      </c>
      <c r="C20" s="12"/>
      <c r="D20" s="23"/>
      <c r="E20" s="12"/>
      <c r="F20" s="12"/>
      <c r="G20" s="12"/>
      <c r="H20" s="15"/>
      <c r="I20" s="13"/>
      <c r="J20" s="15"/>
      <c r="K20" s="15"/>
      <c r="L20" s="17"/>
      <c r="M20" s="17"/>
      <c r="N20" s="19">
        <f>SUM(N3:N19)</f>
        <v>498675450</v>
      </c>
      <c r="O20" s="15"/>
      <c r="P20" s="17"/>
      <c r="Q20" s="24">
        <f>SUM(Q3:Q19)</f>
        <v>776943050</v>
      </c>
      <c r="R20" s="17"/>
      <c r="S20" s="15"/>
      <c r="T20" s="29"/>
      <c r="U20" s="13"/>
      <c r="V20" s="13"/>
      <c r="W20" s="13"/>
    </row>
    <row r="21" spans="1:23" ht="74.25" customHeight="1" x14ac:dyDescent="0.2">
      <c r="A21" s="14"/>
      <c r="B21" s="14"/>
      <c r="C21" s="14"/>
      <c r="D21" s="14"/>
      <c r="E21" s="14"/>
      <c r="F21" s="14"/>
      <c r="G21" s="14"/>
      <c r="H21" s="15"/>
      <c r="I21" s="13"/>
      <c r="J21" s="15"/>
      <c r="K21" s="15"/>
      <c r="L21" s="17"/>
      <c r="M21" s="17"/>
      <c r="N21" s="17"/>
      <c r="O21" s="15"/>
      <c r="P21" s="17"/>
      <c r="Q21" s="17">
        <f>0.12*Q20</f>
        <v>93233166</v>
      </c>
      <c r="R21" s="17"/>
      <c r="S21" s="15"/>
      <c r="T21" s="13"/>
      <c r="U21" s="13"/>
      <c r="V21" s="13"/>
      <c r="W21" s="13"/>
    </row>
    <row r="22" spans="1:23" ht="11.45" customHeight="1" x14ac:dyDescent="0.2">
      <c r="A22" s="14"/>
      <c r="B22" s="14"/>
      <c r="C22" s="14"/>
      <c r="D22" s="14"/>
      <c r="E22" s="14"/>
      <c r="F22" s="14"/>
      <c r="G22" s="14"/>
      <c r="H22" s="15"/>
      <c r="I22" s="13"/>
      <c r="J22" s="15"/>
      <c r="K22" s="15"/>
      <c r="L22" s="17"/>
      <c r="M22" s="17"/>
      <c r="N22" s="17"/>
      <c r="O22" s="15"/>
      <c r="P22" s="17"/>
      <c r="Q22" s="17"/>
      <c r="R22" s="17"/>
      <c r="S22" s="15"/>
      <c r="T22" s="13"/>
      <c r="U22" s="13"/>
      <c r="V22" s="13"/>
      <c r="W22" s="13"/>
    </row>
    <row r="23" spans="1:23" ht="11.45" customHeight="1" x14ac:dyDescent="0.2">
      <c r="A23" s="14"/>
      <c r="B23" s="14"/>
      <c r="C23" s="14"/>
      <c r="D23" s="14"/>
      <c r="E23" s="14"/>
      <c r="F23" s="14"/>
      <c r="G23" s="14"/>
      <c r="H23" s="15"/>
      <c r="I23" s="13"/>
      <c r="J23" s="15"/>
      <c r="K23" s="15"/>
      <c r="L23" s="17"/>
      <c r="M23" s="17"/>
      <c r="N23" s="17"/>
      <c r="O23" s="15"/>
      <c r="P23" s="17"/>
      <c r="Q23" s="17">
        <f>Q20-N20</f>
        <v>278267600</v>
      </c>
      <c r="R23" s="17"/>
      <c r="S23" s="15"/>
      <c r="T23" s="13"/>
      <c r="U23" s="13"/>
      <c r="V23" s="13"/>
      <c r="W23" s="13"/>
    </row>
    <row r="26" spans="1:23" ht="11.45" customHeight="1" x14ac:dyDescent="0.2">
      <c r="Q26" s="18">
        <f>Q23-Q21</f>
        <v>185034434</v>
      </c>
    </row>
  </sheetData>
  <mergeCells count="2">
    <mergeCell ref="B14:B17"/>
    <mergeCell ref="B6:B7"/>
  </mergeCells>
  <hyperlinks>
    <hyperlink ref="T14" r:id="rId1" display="https://www.h3c.com/en/Products_and_Solutions/SMB_Products/Switch/Products/SMB_Switches/S5120/H3C_S5120V2-LI/"/>
  </hyperlinks>
  <pageMargins left="0.7" right="0.7" top="0.75" bottom="0.75" header="0.3" footer="0.3"/>
  <pageSetup paperSize="8" scale="76" fitToHeight="0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cp:lastPrinted>2024-01-29T06:54:13Z</cp:lastPrinted>
  <dcterms:modified xsi:type="dcterms:W3CDTF">2024-01-29T06:55:47Z</dcterms:modified>
</cp:coreProperties>
</file>