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uzarov\Desktop\test33-main\"/>
    </mc:Choice>
  </mc:AlternateContent>
  <bookViews>
    <workbookView xWindow="0" yWindow="-2805" windowWidth="14490" windowHeight="9255" tabRatio="151" firstSheet="1" activeTab="2"/>
  </bookViews>
  <sheets>
    <sheet name="TDSheet" sheetId="1" r:id="rId1"/>
    <sheet name="Лист1" sheetId="2" r:id="rId2"/>
    <sheet name="Лист2" sheetId="3" r:id="rId3"/>
  </sheets>
  <calcPr calcId="162913" refMode="R1C1"/>
</workbook>
</file>

<file path=xl/calcChain.xml><?xml version="1.0" encoding="utf-8"?>
<calcChain xmlns="http://schemas.openxmlformats.org/spreadsheetml/2006/main">
  <c r="K9" i="3" l="1"/>
  <c r="N9" i="3" s="1"/>
  <c r="O9" i="3" s="1"/>
  <c r="P9" i="3" s="1"/>
  <c r="Q9" i="3" s="1"/>
  <c r="K8" i="3"/>
  <c r="N8" i="3" s="1"/>
  <c r="O8" i="3" s="1"/>
  <c r="P8" i="3" s="1"/>
  <c r="Q8" i="3" s="1"/>
  <c r="K7" i="3"/>
  <c r="L7" i="3" s="1"/>
  <c r="N6" i="3"/>
  <c r="O6" i="3" s="1"/>
  <c r="P6" i="3" s="1"/>
  <c r="Q6" i="3" s="1"/>
  <c r="L6" i="3"/>
  <c r="K6" i="3"/>
  <c r="K5" i="3"/>
  <c r="N5" i="3" s="1"/>
  <c r="O5" i="3" s="1"/>
  <c r="P5" i="3" s="1"/>
  <c r="Q5" i="3" s="1"/>
  <c r="N4" i="3"/>
  <c r="O4" i="3" s="1"/>
  <c r="P4" i="3" s="1"/>
  <c r="Q4" i="3" s="1"/>
  <c r="K4" i="3"/>
  <c r="L4" i="3" s="1"/>
  <c r="K3" i="3"/>
  <c r="N3" i="3" s="1"/>
  <c r="O3" i="3" s="1"/>
  <c r="P3" i="3" s="1"/>
  <c r="Q3" i="3" s="1"/>
  <c r="P4" i="2"/>
  <c r="P5" i="2"/>
  <c r="P6" i="2"/>
  <c r="P7" i="2"/>
  <c r="P8" i="2"/>
  <c r="P9" i="2"/>
  <c r="P3" i="2"/>
  <c r="O4" i="2"/>
  <c r="O5" i="2"/>
  <c r="O6" i="2"/>
  <c r="O7" i="2"/>
  <c r="O8" i="2"/>
  <c r="O9" i="2"/>
  <c r="O3" i="2"/>
  <c r="N4" i="2"/>
  <c r="N5" i="2"/>
  <c r="N6" i="2"/>
  <c r="N7" i="2"/>
  <c r="N8" i="2"/>
  <c r="N9" i="2"/>
  <c r="N3" i="2"/>
  <c r="L4" i="2"/>
  <c r="L5" i="2"/>
  <c r="L6" i="2"/>
  <c r="L7" i="2"/>
  <c r="L8" i="2"/>
  <c r="L9" i="2"/>
  <c r="L3" i="2"/>
  <c r="K6" i="2"/>
  <c r="K5" i="2"/>
  <c r="Q10" i="3" l="1"/>
  <c r="L3" i="3"/>
  <c r="N7" i="3"/>
  <c r="O7" i="3" s="1"/>
  <c r="P7" i="3" s="1"/>
  <c r="Q7" i="3" s="1"/>
  <c r="L8" i="3"/>
  <c r="L5" i="3"/>
  <c r="L9" i="3"/>
  <c r="Q3" i="2"/>
  <c r="K4" i="2"/>
  <c r="Q4" i="2" s="1"/>
  <c r="Q5" i="2"/>
  <c r="K7" i="2"/>
  <c r="Q7" i="2" s="1"/>
  <c r="K8" i="2"/>
  <c r="Q8" i="2" s="1"/>
  <c r="K9" i="2"/>
  <c r="Q9" i="2" s="1"/>
  <c r="K3" i="2"/>
  <c r="Q6" i="2" l="1"/>
  <c r="Q10" i="2"/>
</calcChain>
</file>

<file path=xl/sharedStrings.xml><?xml version="1.0" encoding="utf-8"?>
<sst xmlns="http://schemas.openxmlformats.org/spreadsheetml/2006/main" count="155" uniqueCount="43">
  <si>
    <t>N</t>
  </si>
  <si>
    <t>Заявка</t>
  </si>
  <si>
    <t>Номенклатура</t>
  </si>
  <si>
    <t>Ед. изм.</t>
  </si>
  <si>
    <t>Кол-во по заявке</t>
  </si>
  <si>
    <t>шт</t>
  </si>
  <si>
    <t>ТЭГ номер</t>
  </si>
  <si>
    <t>Техническое описание</t>
  </si>
  <si>
    <t>Заявка MOF3-PR-IT-PROJECT-0045 от 27.09.2024 15:11:00</t>
  </si>
  <si>
    <t>Телефон-IP SIP-T54W</t>
  </si>
  <si>
    <t>IP телефон, 16 SIP аккаунта, поддержка питания по PoE, 2 порта Gigabit Ethernet</t>
  </si>
  <si>
    <t>комп</t>
  </si>
  <si>
    <t>Мультимедийный IP телефон, 2 SIP аккаунта, монохромний LCD-экран, PoE, Fast Ethernet (RJ-45)¶</t>
  </si>
  <si>
    <t>Наушники с микрофоном WH62 Mono UC</t>
  </si>
  <si>
    <t xml:space="preserve">Беспроводная моно-гарнитураYealink </t>
  </si>
  <si>
    <t>Беспроводная стерео-гарнитура</t>
  </si>
  <si>
    <t>Модуль расширения EXP50</t>
  </si>
  <si>
    <t>Телефон-IP SIP-T58W</t>
  </si>
  <si>
    <t>Интерфейс IP-ATC K2 2000</t>
  </si>
  <si>
    <t>DCG72-600</t>
  </si>
  <si>
    <t>Телефон-IP SIP-T31P</t>
  </si>
  <si>
    <t>priice</t>
  </si>
  <si>
    <t>2,922,240 UZS</t>
  </si>
  <si>
    <t>Наушники с микрофоном WH62 MONO UC</t>
  </si>
  <si>
    <t>Наушники с микрофоном WH62 DUAL UC</t>
  </si>
  <si>
    <t>2,580,480 UZS</t>
  </si>
  <si>
    <t>35usd/901,760 UZS</t>
  </si>
  <si>
    <t>132usd/4,304,000</t>
  </si>
  <si>
    <t>89usd/ 2.368.000 сум</t>
  </si>
  <si>
    <t>IP телефон SIP-T58W без камера</t>
  </si>
  <si>
    <t>285usd/7,095,040 UZS</t>
  </si>
  <si>
    <t>CF</t>
  </si>
  <si>
    <t>QTY
Кол-во по заявке</t>
  </si>
  <si>
    <t xml:space="preserve">LEAD TIME </t>
  </si>
  <si>
    <t xml:space="preserve">NOTE </t>
  </si>
  <si>
    <t xml:space="preserve"> требуется полная конфигурация для указания цены</t>
  </si>
  <si>
    <t>45-70 дней</t>
  </si>
  <si>
    <t>ИТОГО:</t>
  </si>
  <si>
    <r>
      <rPr>
        <b/>
        <sz val="24"/>
        <color rgb="FF002060"/>
        <rFont val="Book Antiqua"/>
        <family val="1"/>
        <charset val="204"/>
      </rPr>
      <t>OFFERED</t>
    </r>
    <r>
      <rPr>
        <sz val="10"/>
        <color rgb="FF002060"/>
        <rFont val="Book Antiqua"/>
        <family val="1"/>
        <charset val="204"/>
      </rPr>
      <t xml:space="preserve">
ПРЕДЛАГАЕМЫЙ Товар</t>
    </r>
  </si>
  <si>
    <t xml:space="preserve">YEASTAR K2-2000 </t>
  </si>
  <si>
    <t>Цена за 
шт без 
НДС, USD</t>
  </si>
  <si>
    <t>Цена за 
сумм без 
НДС, USD</t>
  </si>
  <si>
    <t>Исх. №02/1024‐1 от 02.10.2024г [105 874]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</si>
</sst>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\ _₽_-;\-* #,##0\ _₽_-;_-* &quot;-&quot;\ _₽_-;_-@_-"/>
    <numFmt numFmtId="164" formatCode="0.000"/>
    <numFmt numFmtId="165" formatCode="#,##0\ _₽;[Red]#,##0\ _₽"/>
    <numFmt numFmtId="166" formatCode="0.00;[Red]0.00"/>
    <numFmt numFmtId="167" formatCode="#,##0.00\ _₽;[Red]#,##0.00\ _₽"/>
  </numFmts>
  <fonts count="12" x14ac:knownFonts="1">
    <font>
      <sz val="8"/>
      <name val="Arial"/>
    </font>
    <font>
      <sz val="8"/>
      <name val="Arial"/>
      <family val="2"/>
    </font>
    <font>
      <sz val="12"/>
      <color indexed="63"/>
      <name val="Arial"/>
      <family val="2"/>
      <charset val="204"/>
    </font>
    <font>
      <sz val="8"/>
      <color indexed="63"/>
      <name val="Arial"/>
      <family val="2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  <font>
      <sz val="10"/>
      <color rgb="FF4D4D4D"/>
      <name val="Arial"/>
      <family val="2"/>
      <charset val="204"/>
    </font>
    <font>
      <sz val="10"/>
      <color rgb="FF002060"/>
      <name val="Book Antiqua"/>
      <family val="1"/>
      <charset val="204"/>
    </font>
    <font>
      <b/>
      <sz val="24"/>
      <color rgb="FF002060"/>
      <name val="Book Antiqua"/>
      <family val="1"/>
      <charset val="204"/>
    </font>
    <font>
      <sz val="8"/>
      <color theme="3"/>
      <name val="Arial"/>
      <family val="2"/>
    </font>
    <font>
      <sz val="10"/>
      <name val="Arial"/>
      <family val="2"/>
      <charset val="204"/>
    </font>
    <font>
      <sz val="12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0" fontId="2" fillId="2" borderId="3" xfId="1" applyNumberFormat="1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/>
    </xf>
    <xf numFmtId="0" fontId="2" fillId="2" borderId="2" xfId="1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left" vertical="center"/>
    </xf>
    <xf numFmtId="0" fontId="2" fillId="2" borderId="3" xfId="1" applyNumberFormat="1" applyFont="1" applyFill="1" applyBorder="1" applyAlignment="1">
      <alignment horizontal="left" vertical="center"/>
    </xf>
    <xf numFmtId="0" fontId="2" fillId="2" borderId="2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2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41" fontId="3" fillId="2" borderId="2" xfId="1" applyNumberFormat="1" applyFont="1" applyFill="1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2" borderId="2" xfId="1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5" borderId="0" xfId="0" applyFill="1" applyAlignment="1">
      <alignment horizontal="center" vertical="center"/>
    </xf>
    <xf numFmtId="165" fontId="0" fillId="0" borderId="0" xfId="0" applyNumberFormat="1" applyAlignment="1">
      <alignment horizontal="right" vertical="center"/>
    </xf>
    <xf numFmtId="166" fontId="4" fillId="0" borderId="0" xfId="0" applyNumberFormat="1" applyFont="1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right" vertical="center"/>
    </xf>
    <xf numFmtId="0" fontId="6" fillId="4" borderId="4" xfId="0" applyNumberFormat="1" applyFont="1" applyFill="1" applyBorder="1" applyAlignment="1">
      <alignment horizontal="center" vertical="center" wrapText="1"/>
    </xf>
    <xf numFmtId="167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67" fontId="4" fillId="0" borderId="2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top"/>
    </xf>
    <xf numFmtId="167" fontId="0" fillId="0" borderId="2" xfId="0" applyNumberFormat="1" applyBorder="1" applyAlignment="1">
      <alignment horizontal="right" vertical="top"/>
    </xf>
    <xf numFmtId="0" fontId="0" fillId="0" borderId="2" xfId="0" applyBorder="1" applyAlignment="1">
      <alignment vertical="center" wrapText="1"/>
    </xf>
    <xf numFmtId="41" fontId="0" fillId="0" borderId="2" xfId="0" applyNumberFormat="1" applyBorder="1" applyAlignment="1">
      <alignment horizontal="center" vertical="center"/>
    </xf>
    <xf numFmtId="0" fontId="3" fillId="2" borderId="2" xfId="1" applyNumberFormat="1" applyFont="1" applyFill="1" applyBorder="1" applyAlignment="1">
      <alignment vertical="top"/>
    </xf>
    <xf numFmtId="0" fontId="3" fillId="2" borderId="2" xfId="1" applyNumberFormat="1" applyFont="1" applyFill="1" applyBorder="1" applyAlignment="1">
      <alignment vertical="top" wrapText="1"/>
    </xf>
    <xf numFmtId="0" fontId="3" fillId="2" borderId="7" xfId="1" applyNumberFormat="1" applyFont="1" applyFill="1" applyBorder="1" applyAlignment="1">
      <alignment vertical="top"/>
    </xf>
    <xf numFmtId="0" fontId="3" fillId="2" borderId="7" xfId="1" applyNumberFormat="1" applyFont="1" applyFill="1" applyBorder="1" applyAlignment="1">
      <alignment vertical="top" wrapText="1"/>
    </xf>
    <xf numFmtId="1" fontId="3" fillId="2" borderId="1" xfId="1" applyNumberFormat="1" applyFont="1" applyFill="1" applyBorder="1" applyAlignment="1">
      <alignment horizontal="center" vertical="top"/>
    </xf>
    <xf numFmtId="1" fontId="3" fillId="2" borderId="5" xfId="1" applyNumberFormat="1" applyFont="1" applyFill="1" applyBorder="1" applyAlignment="1">
      <alignment horizontal="center" vertical="top"/>
    </xf>
    <xf numFmtId="0" fontId="3" fillId="3" borderId="2" xfId="1" applyNumberFormat="1" applyFont="1" applyFill="1" applyBorder="1" applyAlignment="1">
      <alignment horizontal="left" vertical="top"/>
    </xf>
    <xf numFmtId="0" fontId="7" fillId="6" borderId="8" xfId="0" applyNumberFormat="1" applyFont="1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vertical="center"/>
    </xf>
    <xf numFmtId="167" fontId="4" fillId="6" borderId="2" xfId="0" applyNumberFormat="1" applyFont="1" applyFill="1" applyBorder="1" applyAlignment="1">
      <alignment horizontal="right" vertical="center"/>
    </xf>
    <xf numFmtId="0" fontId="3" fillId="2" borderId="6" xfId="1" applyNumberFormat="1" applyFont="1" applyFill="1" applyBorder="1" applyAlignment="1">
      <alignment horizontal="center" vertical="top"/>
    </xf>
    <xf numFmtId="0" fontId="3" fillId="2" borderId="7" xfId="1" applyNumberFormat="1" applyFont="1" applyFill="1" applyBorder="1" applyAlignment="1">
      <alignment horizontal="center" vertical="top"/>
    </xf>
    <xf numFmtId="41" fontId="3" fillId="2" borderId="7" xfId="1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9" fillId="3" borderId="7" xfId="1" applyNumberFormat="1" applyFont="1" applyFill="1" applyBorder="1" applyAlignment="1">
      <alignment horizontal="left" vertical="top"/>
    </xf>
    <xf numFmtId="0" fontId="5" fillId="0" borderId="2" xfId="0" applyFont="1" applyBorder="1" applyAlignment="1">
      <alignment horizontal="center" vertical="top" wrapText="1"/>
    </xf>
    <xf numFmtId="167" fontId="0" fillId="0" borderId="0" xfId="0" applyNumberFormat="1" applyAlignment="1">
      <alignment horizontal="right" vertical="top"/>
    </xf>
    <xf numFmtId="167" fontId="0" fillId="0" borderId="0" xfId="0" applyNumberFormat="1" applyAlignment="1">
      <alignment horizontal="center" vertical="top"/>
    </xf>
    <xf numFmtId="167" fontId="0" fillId="0" borderId="2" xfId="0" applyNumberFormat="1" applyBorder="1" applyAlignment="1">
      <alignment horizontal="center" vertical="center"/>
    </xf>
    <xf numFmtId="166" fontId="0" fillId="0" borderId="0" xfId="0" applyNumberForma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7" fontId="10" fillId="4" borderId="2" xfId="0" applyNumberFormat="1" applyFont="1" applyFill="1" applyBorder="1" applyAlignment="1">
      <alignment vertical="top" wrapText="1"/>
    </xf>
    <xf numFmtId="0" fontId="10" fillId="4" borderId="2" xfId="0" applyFont="1" applyFill="1" applyBorder="1" applyAlignment="1">
      <alignment vertical="center"/>
    </xf>
    <xf numFmtId="0" fontId="11" fillId="0" borderId="0" xfId="0" applyFont="1" applyAlignment="1">
      <alignment vertical="center"/>
    </xf>
  </cellXfs>
  <cellStyles count="2">
    <cellStyle name="Обычный" xfId="0" builtinId="0"/>
    <cellStyle name="Обычный_TDShee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G8"/>
  <sheetViews>
    <sheetView topLeftCell="C1" workbookViewId="0">
      <selection activeCell="C1" sqref="A1:XFD1048576"/>
    </sheetView>
  </sheetViews>
  <sheetFormatPr defaultColWidth="10.5" defaultRowHeight="11.45" customHeight="1" x14ac:dyDescent="0.2"/>
  <cols>
    <col min="1" max="1" width="3.1640625" style="1" bestFit="1" customWidth="1"/>
    <col min="2" max="2" width="54.33203125" style="1" bestFit="1" customWidth="1"/>
    <col min="3" max="3" width="43.5" style="1" customWidth="1"/>
    <col min="4" max="4" width="89.1640625" style="1" bestFit="1" customWidth="1"/>
    <col min="5" max="5" width="31.1640625" style="1" bestFit="1" customWidth="1"/>
    <col min="6" max="6" width="10.5" style="1"/>
    <col min="7" max="7" width="24.33203125" style="1" bestFit="1" customWidth="1"/>
    <col min="8" max="16384" width="10.5" style="1"/>
  </cols>
  <sheetData>
    <row r="1" spans="1:7" ht="12.95" customHeight="1" x14ac:dyDescent="0.2">
      <c r="A1" s="2" t="s">
        <v>0</v>
      </c>
      <c r="B1" s="4" t="s">
        <v>1</v>
      </c>
      <c r="C1" s="6" t="s">
        <v>2</v>
      </c>
      <c r="D1" s="6" t="s">
        <v>6</v>
      </c>
      <c r="E1" s="6" t="s">
        <v>7</v>
      </c>
      <c r="F1" s="6" t="s">
        <v>3</v>
      </c>
      <c r="G1" s="6" t="s">
        <v>4</v>
      </c>
    </row>
    <row r="2" spans="1:7" ht="11.1" customHeight="1" x14ac:dyDescent="0.2">
      <c r="A2" s="3">
        <v>1</v>
      </c>
      <c r="B2" s="5" t="s">
        <v>8</v>
      </c>
      <c r="C2" s="7" t="s">
        <v>9</v>
      </c>
      <c r="D2" s="7" t="s">
        <v>10</v>
      </c>
      <c r="E2" s="7"/>
      <c r="F2" s="7" t="s">
        <v>11</v>
      </c>
      <c r="G2" s="8">
        <v>157</v>
      </c>
    </row>
    <row r="3" spans="1:7" ht="11.45" customHeight="1" x14ac:dyDescent="0.2">
      <c r="A3" s="3">
        <v>2</v>
      </c>
      <c r="B3" s="5" t="s">
        <v>8</v>
      </c>
      <c r="C3" s="7" t="s">
        <v>9</v>
      </c>
      <c r="D3" s="7" t="s">
        <v>12</v>
      </c>
      <c r="E3" s="7"/>
      <c r="F3" s="7" t="s">
        <v>11</v>
      </c>
      <c r="G3" s="8">
        <v>233</v>
      </c>
    </row>
    <row r="4" spans="1:7" ht="11.45" customHeight="1" x14ac:dyDescent="0.2">
      <c r="A4" s="3">
        <v>3</v>
      </c>
      <c r="B4" s="5" t="s">
        <v>8</v>
      </c>
      <c r="C4" s="7" t="s">
        <v>13</v>
      </c>
      <c r="D4" s="7" t="s">
        <v>14</v>
      </c>
      <c r="E4" s="7"/>
      <c r="F4" s="7" t="s">
        <v>5</v>
      </c>
      <c r="G4" s="8">
        <v>26</v>
      </c>
    </row>
    <row r="5" spans="1:7" ht="11.45" customHeight="1" x14ac:dyDescent="0.2">
      <c r="A5" s="3">
        <v>4</v>
      </c>
      <c r="B5" s="5" t="s">
        <v>8</v>
      </c>
      <c r="C5" s="7" t="s">
        <v>13</v>
      </c>
      <c r="D5" s="7" t="s">
        <v>15</v>
      </c>
      <c r="E5" s="7"/>
      <c r="F5" s="7" t="s">
        <v>5</v>
      </c>
      <c r="G5" s="8">
        <v>2</v>
      </c>
    </row>
    <row r="6" spans="1:7" ht="11.45" customHeight="1" x14ac:dyDescent="0.2">
      <c r="A6" s="3">
        <v>5</v>
      </c>
      <c r="B6" s="5" t="s">
        <v>8</v>
      </c>
      <c r="C6" s="7" t="s">
        <v>16</v>
      </c>
      <c r="D6" s="7"/>
      <c r="E6" s="7"/>
      <c r="F6" s="7" t="s">
        <v>5</v>
      </c>
      <c r="G6" s="8">
        <v>30</v>
      </c>
    </row>
    <row r="7" spans="1:7" ht="11.45" customHeight="1" x14ac:dyDescent="0.2">
      <c r="A7" s="3">
        <v>6</v>
      </c>
      <c r="B7" s="5" t="s">
        <v>8</v>
      </c>
      <c r="C7" s="7" t="s">
        <v>17</v>
      </c>
      <c r="D7" s="7"/>
      <c r="E7" s="7"/>
      <c r="F7" s="7" t="s">
        <v>5</v>
      </c>
      <c r="G7" s="8">
        <v>28</v>
      </c>
    </row>
    <row r="8" spans="1:7" ht="11.45" customHeight="1" x14ac:dyDescent="0.2">
      <c r="A8" s="3">
        <v>7</v>
      </c>
      <c r="B8" s="5" t="s">
        <v>8</v>
      </c>
      <c r="C8" s="7" t="s">
        <v>18</v>
      </c>
      <c r="D8" s="7"/>
      <c r="E8" s="7" t="s">
        <v>19</v>
      </c>
      <c r="F8" s="7" t="s">
        <v>11</v>
      </c>
      <c r="G8" s="8">
        <v>1</v>
      </c>
    </row>
  </sheetData>
  <pageMargins left="0.39370078740157483" right="0.39370078740157483" top="0.39370078740157483" bottom="0.39370078740157483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E1" zoomScale="115" zoomScaleNormal="115" workbookViewId="0">
      <selection activeCell="E1" sqref="A1:XFD1048576"/>
    </sheetView>
  </sheetViews>
  <sheetFormatPr defaultColWidth="10.5" defaultRowHeight="11.45" customHeight="1" x14ac:dyDescent="0.2"/>
  <cols>
    <col min="1" max="1" width="3.1640625" style="1" bestFit="1" customWidth="1"/>
    <col min="2" max="2" width="54.33203125" style="1" hidden="1" customWidth="1"/>
    <col min="3" max="3" width="43.5" style="14" customWidth="1"/>
    <col min="4" max="4" width="55" style="20" customWidth="1"/>
    <col min="5" max="5" width="48.5" style="1" customWidth="1"/>
    <col min="6" max="6" width="10.5" style="1"/>
    <col min="7" max="7" width="17" style="16" customWidth="1"/>
    <col min="8" max="8" width="24" style="1" customWidth="1"/>
    <col min="9" max="9" width="10.5" style="1"/>
    <col min="10" max="10" width="8" style="1" customWidth="1"/>
    <col min="11" max="11" width="15.6640625" style="22" customWidth="1"/>
    <col min="12" max="12" width="14.1640625" style="22" bestFit="1" customWidth="1"/>
    <col min="13" max="13" width="7.5" style="24" customWidth="1"/>
    <col min="14" max="14" width="15.83203125" style="24" customWidth="1"/>
    <col min="15" max="15" width="12.83203125" style="55" customWidth="1"/>
    <col min="16" max="16" width="17.83203125" style="26" customWidth="1"/>
    <col min="17" max="17" width="16" style="26" customWidth="1"/>
    <col min="18" max="18" width="13.83203125" style="1" customWidth="1"/>
    <col min="19" max="19" width="19" style="1" customWidth="1"/>
    <col min="20" max="16384" width="10.5" style="1"/>
  </cols>
  <sheetData>
    <row r="1" spans="1:19" ht="36" customHeight="1" x14ac:dyDescent="0.2">
      <c r="C1" s="59" t="s">
        <v>42</v>
      </c>
    </row>
    <row r="2" spans="1:19" s="12" customFormat="1" ht="45.75" customHeight="1" x14ac:dyDescent="0.2">
      <c r="A2" s="9" t="s">
        <v>0</v>
      </c>
      <c r="B2" s="10" t="s">
        <v>1</v>
      </c>
      <c r="C2" s="13" t="s">
        <v>2</v>
      </c>
      <c r="D2" s="19" t="s">
        <v>6</v>
      </c>
      <c r="E2" s="42" t="s">
        <v>38</v>
      </c>
      <c r="F2" s="11" t="s">
        <v>3</v>
      </c>
      <c r="G2" s="27" t="s">
        <v>32</v>
      </c>
      <c r="H2" s="17" t="s">
        <v>21</v>
      </c>
      <c r="K2" s="22"/>
      <c r="L2" s="22"/>
      <c r="M2" s="23" t="s">
        <v>31</v>
      </c>
      <c r="N2" s="23"/>
      <c r="O2" s="56"/>
      <c r="P2" s="57" t="s">
        <v>40</v>
      </c>
      <c r="Q2" s="57" t="s">
        <v>41</v>
      </c>
      <c r="R2" s="58" t="s">
        <v>33</v>
      </c>
      <c r="S2" s="58" t="s">
        <v>34</v>
      </c>
    </row>
    <row r="3" spans="1:19" ht="22.5" x14ac:dyDescent="0.2">
      <c r="A3" s="39">
        <v>1</v>
      </c>
      <c r="B3" s="5" t="s">
        <v>8</v>
      </c>
      <c r="C3" s="35" t="s">
        <v>9</v>
      </c>
      <c r="D3" s="36" t="s">
        <v>10</v>
      </c>
      <c r="E3" s="41" t="s">
        <v>9</v>
      </c>
      <c r="F3" s="7" t="s">
        <v>11</v>
      </c>
      <c r="G3" s="15">
        <v>157</v>
      </c>
      <c r="H3" s="1" t="s">
        <v>27</v>
      </c>
      <c r="I3" s="21">
        <v>132</v>
      </c>
      <c r="J3" s="1">
        <v>1</v>
      </c>
      <c r="K3" s="26">
        <f>J3*I3</f>
        <v>132</v>
      </c>
      <c r="L3" s="26">
        <f>K3*G3</f>
        <v>20724</v>
      </c>
      <c r="M3" s="25">
        <v>2.5</v>
      </c>
      <c r="N3" s="25">
        <f>M3*K3</f>
        <v>330</v>
      </c>
      <c r="O3" s="26">
        <f>ROUNDUP(N3,2)</f>
        <v>330</v>
      </c>
      <c r="P3" s="32">
        <f>O3</f>
        <v>330</v>
      </c>
      <c r="Q3" s="32">
        <f t="shared" ref="Q3:Q9" si="0">P3*G3</f>
        <v>51810</v>
      </c>
      <c r="R3" s="31" t="s">
        <v>36</v>
      </c>
      <c r="S3" s="29"/>
    </row>
    <row r="4" spans="1:19" ht="22.5" x14ac:dyDescent="0.2">
      <c r="A4" s="39">
        <v>2</v>
      </c>
      <c r="B4" s="5" t="s">
        <v>8</v>
      </c>
      <c r="C4" s="35" t="s">
        <v>9</v>
      </c>
      <c r="D4" s="36" t="s">
        <v>12</v>
      </c>
      <c r="E4" s="41" t="s">
        <v>20</v>
      </c>
      <c r="F4" s="7" t="s">
        <v>11</v>
      </c>
      <c r="G4" s="15">
        <v>233</v>
      </c>
      <c r="H4" s="1" t="s">
        <v>26</v>
      </c>
      <c r="I4" s="21">
        <v>35</v>
      </c>
      <c r="J4" s="1">
        <v>1</v>
      </c>
      <c r="K4" s="26">
        <f t="shared" ref="K4:K9" si="1">J4*I4</f>
        <v>35</v>
      </c>
      <c r="L4" s="26">
        <f t="shared" ref="L4:L9" si="2">K4*G4</f>
        <v>8155</v>
      </c>
      <c r="M4" s="25">
        <v>2.1</v>
      </c>
      <c r="N4" s="25">
        <f t="shared" ref="N4:N9" si="3">M4*K4</f>
        <v>73.5</v>
      </c>
      <c r="O4" s="26">
        <f t="shared" ref="O4:O9" si="4">ROUNDUP(N4,2)</f>
        <v>73.5</v>
      </c>
      <c r="P4" s="32">
        <f t="shared" ref="P4:P9" si="5">O4</f>
        <v>73.5</v>
      </c>
      <c r="Q4" s="32">
        <f t="shared" si="0"/>
        <v>17125.5</v>
      </c>
      <c r="R4" s="31" t="s">
        <v>36</v>
      </c>
      <c r="S4" s="29"/>
    </row>
    <row r="5" spans="1:19" ht="11.25" x14ac:dyDescent="0.2">
      <c r="A5" s="39">
        <v>3</v>
      </c>
      <c r="B5" s="5" t="s">
        <v>8</v>
      </c>
      <c r="C5" s="35" t="s">
        <v>13</v>
      </c>
      <c r="D5" s="36" t="s">
        <v>14</v>
      </c>
      <c r="E5" s="41" t="s">
        <v>23</v>
      </c>
      <c r="F5" s="7" t="s">
        <v>5</v>
      </c>
      <c r="G5" s="15">
        <v>26</v>
      </c>
      <c r="H5" s="1" t="s">
        <v>25</v>
      </c>
      <c r="I5" s="1">
        <v>2580000</v>
      </c>
      <c r="J5" s="1">
        <v>12600</v>
      </c>
      <c r="K5" s="26">
        <f>I5/J5</f>
        <v>204.76190476190476</v>
      </c>
      <c r="L5" s="26">
        <f t="shared" si="2"/>
        <v>5323.8095238095239</v>
      </c>
      <c r="M5" s="25">
        <v>1.3</v>
      </c>
      <c r="N5" s="25">
        <f t="shared" si="3"/>
        <v>266.1904761904762</v>
      </c>
      <c r="O5" s="26">
        <f t="shared" si="4"/>
        <v>266.2</v>
      </c>
      <c r="P5" s="32">
        <f t="shared" si="5"/>
        <v>266.2</v>
      </c>
      <c r="Q5" s="32">
        <f t="shared" si="0"/>
        <v>6921.2</v>
      </c>
      <c r="R5" s="31" t="s">
        <v>36</v>
      </c>
      <c r="S5" s="29"/>
    </row>
    <row r="6" spans="1:19" ht="11.25" x14ac:dyDescent="0.2">
      <c r="A6" s="39">
        <v>4</v>
      </c>
      <c r="B6" s="5" t="s">
        <v>8</v>
      </c>
      <c r="C6" s="35" t="s">
        <v>13</v>
      </c>
      <c r="D6" s="36" t="s">
        <v>15</v>
      </c>
      <c r="E6" s="41" t="s">
        <v>24</v>
      </c>
      <c r="F6" s="7" t="s">
        <v>5</v>
      </c>
      <c r="G6" s="15">
        <v>2</v>
      </c>
      <c r="H6" s="1" t="s">
        <v>22</v>
      </c>
      <c r="I6" s="1">
        <v>2925000</v>
      </c>
      <c r="J6" s="1">
        <v>12600</v>
      </c>
      <c r="K6" s="26">
        <f>I6/J6</f>
        <v>232.14285714285714</v>
      </c>
      <c r="L6" s="26">
        <f t="shared" si="2"/>
        <v>464.28571428571428</v>
      </c>
      <c r="M6" s="25">
        <v>1.3</v>
      </c>
      <c r="N6" s="25">
        <f t="shared" si="3"/>
        <v>301.78571428571428</v>
      </c>
      <c r="O6" s="26">
        <f t="shared" si="4"/>
        <v>301.78999999999996</v>
      </c>
      <c r="P6" s="32">
        <f t="shared" si="5"/>
        <v>301.78999999999996</v>
      </c>
      <c r="Q6" s="32">
        <f t="shared" si="0"/>
        <v>603.57999999999993</v>
      </c>
      <c r="R6" s="31" t="s">
        <v>36</v>
      </c>
      <c r="S6" s="29"/>
    </row>
    <row r="7" spans="1:19" ht="11.25" x14ac:dyDescent="0.2">
      <c r="A7" s="39">
        <v>5</v>
      </c>
      <c r="B7" s="5" t="s">
        <v>8</v>
      </c>
      <c r="C7" s="35" t="s">
        <v>16</v>
      </c>
      <c r="D7" s="36"/>
      <c r="E7" s="41" t="s">
        <v>16</v>
      </c>
      <c r="F7" s="7" t="s">
        <v>5</v>
      </c>
      <c r="G7" s="15">
        <v>30</v>
      </c>
      <c r="H7" s="1" t="s">
        <v>28</v>
      </c>
      <c r="I7" s="21">
        <v>89</v>
      </c>
      <c r="J7" s="1">
        <v>1</v>
      </c>
      <c r="K7" s="26">
        <f t="shared" si="1"/>
        <v>89</v>
      </c>
      <c r="L7" s="26">
        <f t="shared" si="2"/>
        <v>2670</v>
      </c>
      <c r="M7" s="25">
        <v>2.1</v>
      </c>
      <c r="N7" s="25">
        <f t="shared" si="3"/>
        <v>186.9</v>
      </c>
      <c r="O7" s="26">
        <f t="shared" si="4"/>
        <v>186.9</v>
      </c>
      <c r="P7" s="32">
        <f t="shared" si="5"/>
        <v>186.9</v>
      </c>
      <c r="Q7" s="32">
        <f t="shared" si="0"/>
        <v>5607</v>
      </c>
      <c r="R7" s="31" t="s">
        <v>36</v>
      </c>
      <c r="S7" s="29"/>
    </row>
    <row r="8" spans="1:19" ht="11.25" x14ac:dyDescent="0.2">
      <c r="A8" s="39">
        <v>6</v>
      </c>
      <c r="B8" s="5" t="s">
        <v>8</v>
      </c>
      <c r="C8" s="35" t="s">
        <v>17</v>
      </c>
      <c r="D8" s="36"/>
      <c r="E8" s="41" t="s">
        <v>29</v>
      </c>
      <c r="F8" s="7" t="s">
        <v>5</v>
      </c>
      <c r="G8" s="15">
        <v>28</v>
      </c>
      <c r="H8" s="18" t="s">
        <v>30</v>
      </c>
      <c r="I8" s="21">
        <v>285</v>
      </c>
      <c r="J8" s="1">
        <v>1</v>
      </c>
      <c r="K8" s="26">
        <f t="shared" si="1"/>
        <v>285</v>
      </c>
      <c r="L8" s="26">
        <f t="shared" si="2"/>
        <v>7980</v>
      </c>
      <c r="M8" s="25">
        <v>2</v>
      </c>
      <c r="N8" s="25">
        <f t="shared" si="3"/>
        <v>570</v>
      </c>
      <c r="O8" s="26">
        <f t="shared" si="4"/>
        <v>570</v>
      </c>
      <c r="P8" s="32">
        <f t="shared" si="5"/>
        <v>570</v>
      </c>
      <c r="Q8" s="32">
        <f t="shared" si="0"/>
        <v>15960</v>
      </c>
      <c r="R8" s="31" t="s">
        <v>36</v>
      </c>
      <c r="S8" s="29"/>
    </row>
    <row r="9" spans="1:19" s="49" customFormat="1" ht="38.25" customHeight="1" x14ac:dyDescent="0.2">
      <c r="A9" s="40">
        <v>7</v>
      </c>
      <c r="B9" s="46" t="s">
        <v>8</v>
      </c>
      <c r="C9" s="37" t="s">
        <v>18</v>
      </c>
      <c r="D9" s="38" t="s">
        <v>19</v>
      </c>
      <c r="E9" s="50" t="s">
        <v>39</v>
      </c>
      <c r="F9" s="47" t="s">
        <v>11</v>
      </c>
      <c r="G9" s="48">
        <v>1</v>
      </c>
      <c r="J9" s="1">
        <v>1</v>
      </c>
      <c r="K9" s="52">
        <f t="shared" si="1"/>
        <v>0</v>
      </c>
      <c r="L9" s="26">
        <f t="shared" si="2"/>
        <v>0</v>
      </c>
      <c r="M9" s="53">
        <v>2</v>
      </c>
      <c r="N9" s="25">
        <f t="shared" si="3"/>
        <v>0</v>
      </c>
      <c r="O9" s="26">
        <f t="shared" si="4"/>
        <v>0</v>
      </c>
      <c r="P9" s="32">
        <f t="shared" si="5"/>
        <v>0</v>
      </c>
      <c r="Q9" s="32">
        <f t="shared" si="0"/>
        <v>0</v>
      </c>
      <c r="R9" s="31"/>
      <c r="S9" s="51" t="s">
        <v>35</v>
      </c>
    </row>
    <row r="10" spans="1:19" ht="30.75" customHeight="1" x14ac:dyDescent="0.2">
      <c r="A10" s="29"/>
      <c r="B10" s="29"/>
      <c r="C10" s="44" t="s">
        <v>37</v>
      </c>
      <c r="D10" s="33"/>
      <c r="E10" s="43"/>
      <c r="F10" s="29"/>
      <c r="G10" s="34"/>
      <c r="H10" s="29"/>
      <c r="I10" s="29"/>
      <c r="J10" s="29"/>
      <c r="K10" s="28"/>
      <c r="L10" s="30"/>
      <c r="M10" s="54"/>
      <c r="N10" s="54"/>
      <c r="O10" s="28"/>
      <c r="P10" s="28"/>
      <c r="Q10" s="45">
        <f>SUM(Q3:Q9)</f>
        <v>98027.28</v>
      </c>
      <c r="R10" s="29"/>
      <c r="S10" s="29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"/>
  <sheetViews>
    <sheetView tabSelected="1" workbookViewId="0">
      <selection activeCell="F2" sqref="F2:G2"/>
    </sheetView>
  </sheetViews>
  <sheetFormatPr defaultColWidth="10.5" defaultRowHeight="11.45" customHeight="1" x14ac:dyDescent="0.2"/>
  <cols>
    <col min="1" max="1" width="3.1640625" style="1" bestFit="1" customWidth="1"/>
    <col min="2" max="2" width="54.33203125" style="1" hidden="1" customWidth="1"/>
    <col min="3" max="3" width="43.5" style="14" customWidth="1"/>
    <col min="4" max="4" width="55" style="20" customWidth="1"/>
    <col min="5" max="5" width="48.5" style="1" customWidth="1"/>
    <col min="6" max="6" width="10.5" style="1"/>
    <col min="7" max="7" width="17" style="16" customWidth="1"/>
    <col min="8" max="8" width="24" style="1" hidden="1" customWidth="1"/>
    <col min="9" max="9" width="0" style="1" hidden="1" customWidth="1"/>
    <col min="10" max="10" width="8" style="1" hidden="1" customWidth="1"/>
    <col min="11" max="11" width="15.6640625" style="22" hidden="1" customWidth="1"/>
    <col min="12" max="12" width="14.1640625" style="22" hidden="1" customWidth="1"/>
    <col min="13" max="13" width="7.5" style="24" hidden="1" customWidth="1"/>
    <col min="14" max="14" width="15.83203125" style="24" hidden="1" customWidth="1"/>
    <col min="15" max="15" width="12.83203125" style="55" hidden="1" customWidth="1"/>
    <col min="16" max="16" width="17.83203125" style="26" customWidth="1"/>
    <col min="17" max="17" width="16" style="26" customWidth="1"/>
    <col min="18" max="18" width="13.83203125" style="1" customWidth="1"/>
    <col min="19" max="19" width="19" style="1" customWidth="1"/>
    <col min="20" max="16384" width="10.5" style="1"/>
  </cols>
  <sheetData>
    <row r="1" spans="1:19" ht="36" customHeight="1" x14ac:dyDescent="0.2">
      <c r="C1" s="59" t="s">
        <v>42</v>
      </c>
    </row>
    <row r="2" spans="1:19" s="12" customFormat="1" ht="45.75" customHeight="1" x14ac:dyDescent="0.2">
      <c r="A2" s="9" t="s">
        <v>0</v>
      </c>
      <c r="B2" s="10" t="s">
        <v>1</v>
      </c>
      <c r="C2" s="13" t="s">
        <v>2</v>
      </c>
      <c r="D2" s="19" t="s">
        <v>6</v>
      </c>
      <c r="E2" s="42" t="s">
        <v>38</v>
      </c>
      <c r="F2" s="11" t="s">
        <v>3</v>
      </c>
      <c r="G2" s="27" t="s">
        <v>32</v>
      </c>
      <c r="H2" s="17" t="s">
        <v>21</v>
      </c>
      <c r="K2" s="22"/>
      <c r="L2" s="22"/>
      <c r="M2" s="23" t="s">
        <v>31</v>
      </c>
      <c r="N2" s="23"/>
      <c r="O2" s="56"/>
      <c r="P2" s="57" t="s">
        <v>40</v>
      </c>
      <c r="Q2" s="57" t="s">
        <v>41</v>
      </c>
      <c r="R2" s="58" t="s">
        <v>33</v>
      </c>
      <c r="S2" s="58" t="s">
        <v>34</v>
      </c>
    </row>
    <row r="3" spans="1:19" ht="22.5" x14ac:dyDescent="0.2">
      <c r="A3" s="39">
        <v>1</v>
      </c>
      <c r="B3" s="5" t="s">
        <v>8</v>
      </c>
      <c r="C3" s="35" t="s">
        <v>9</v>
      </c>
      <c r="D3" s="36" t="s">
        <v>10</v>
      </c>
      <c r="E3" s="41" t="s">
        <v>9</v>
      </c>
      <c r="F3" s="7" t="s">
        <v>11</v>
      </c>
      <c r="G3" s="15">
        <v>157</v>
      </c>
      <c r="H3" s="1" t="s">
        <v>27</v>
      </c>
      <c r="I3" s="21">
        <v>132</v>
      </c>
      <c r="J3" s="1">
        <v>1</v>
      </c>
      <c r="K3" s="26">
        <f>J3*I3</f>
        <v>132</v>
      </c>
      <c r="L3" s="26">
        <f>K3*G3</f>
        <v>20724</v>
      </c>
      <c r="M3" s="25">
        <v>2.5</v>
      </c>
      <c r="N3" s="25">
        <f>M3*K3</f>
        <v>330</v>
      </c>
      <c r="O3" s="26">
        <f>ROUNDUP(N3,2)</f>
        <v>330</v>
      </c>
      <c r="P3" s="32">
        <f>O3</f>
        <v>330</v>
      </c>
      <c r="Q3" s="32">
        <f t="shared" ref="Q3:Q9" si="0">P3*G3</f>
        <v>51810</v>
      </c>
      <c r="R3" s="31" t="s">
        <v>36</v>
      </c>
      <c r="S3" s="29"/>
    </row>
    <row r="4" spans="1:19" ht="22.5" x14ac:dyDescent="0.2">
      <c r="A4" s="39">
        <v>2</v>
      </c>
      <c r="B4" s="5" t="s">
        <v>8</v>
      </c>
      <c r="C4" s="35" t="s">
        <v>9</v>
      </c>
      <c r="D4" s="36" t="s">
        <v>12</v>
      </c>
      <c r="E4" s="41" t="s">
        <v>20</v>
      </c>
      <c r="F4" s="7" t="s">
        <v>11</v>
      </c>
      <c r="G4" s="15">
        <v>233</v>
      </c>
      <c r="H4" s="1" t="s">
        <v>26</v>
      </c>
      <c r="I4" s="21">
        <v>35</v>
      </c>
      <c r="J4" s="1">
        <v>1</v>
      </c>
      <c r="K4" s="26">
        <f t="shared" ref="K4:K9" si="1">J4*I4</f>
        <v>35</v>
      </c>
      <c r="L4" s="26">
        <f t="shared" ref="L4:L9" si="2">K4*G4</f>
        <v>8155</v>
      </c>
      <c r="M4" s="25">
        <v>2.1</v>
      </c>
      <c r="N4" s="25">
        <f t="shared" ref="N4:N9" si="3">M4*K4</f>
        <v>73.5</v>
      </c>
      <c r="O4" s="26">
        <f t="shared" ref="O4:O9" si="4">ROUNDUP(N4,2)</f>
        <v>73.5</v>
      </c>
      <c r="P4" s="32">
        <f t="shared" ref="P4:P9" si="5">O4</f>
        <v>73.5</v>
      </c>
      <c r="Q4" s="32">
        <f t="shared" si="0"/>
        <v>17125.5</v>
      </c>
      <c r="R4" s="31" t="s">
        <v>36</v>
      </c>
      <c r="S4" s="29"/>
    </row>
    <row r="5" spans="1:19" ht="11.25" x14ac:dyDescent="0.2">
      <c r="A5" s="39">
        <v>3</v>
      </c>
      <c r="B5" s="5" t="s">
        <v>8</v>
      </c>
      <c r="C5" s="35" t="s">
        <v>13</v>
      </c>
      <c r="D5" s="36" t="s">
        <v>14</v>
      </c>
      <c r="E5" s="41" t="s">
        <v>23</v>
      </c>
      <c r="F5" s="7" t="s">
        <v>5</v>
      </c>
      <c r="G5" s="15">
        <v>26</v>
      </c>
      <c r="H5" s="1" t="s">
        <v>25</v>
      </c>
      <c r="I5" s="1">
        <v>2580000</v>
      </c>
      <c r="J5" s="1">
        <v>12600</v>
      </c>
      <c r="K5" s="26">
        <f>I5/J5</f>
        <v>204.76190476190476</v>
      </c>
      <c r="L5" s="26">
        <f t="shared" si="2"/>
        <v>5323.8095238095239</v>
      </c>
      <c r="M5" s="25">
        <v>1.3</v>
      </c>
      <c r="N5" s="25">
        <f t="shared" si="3"/>
        <v>266.1904761904762</v>
      </c>
      <c r="O5" s="26">
        <f t="shared" si="4"/>
        <v>266.2</v>
      </c>
      <c r="P5" s="32">
        <f t="shared" si="5"/>
        <v>266.2</v>
      </c>
      <c r="Q5" s="32">
        <f t="shared" si="0"/>
        <v>6921.2</v>
      </c>
      <c r="R5" s="31" t="s">
        <v>36</v>
      </c>
      <c r="S5" s="29"/>
    </row>
    <row r="6" spans="1:19" ht="11.25" x14ac:dyDescent="0.2">
      <c r="A6" s="39">
        <v>4</v>
      </c>
      <c r="B6" s="5" t="s">
        <v>8</v>
      </c>
      <c r="C6" s="35" t="s">
        <v>13</v>
      </c>
      <c r="D6" s="36" t="s">
        <v>15</v>
      </c>
      <c r="E6" s="41" t="s">
        <v>24</v>
      </c>
      <c r="F6" s="7" t="s">
        <v>5</v>
      </c>
      <c r="G6" s="15">
        <v>2</v>
      </c>
      <c r="H6" s="1" t="s">
        <v>22</v>
      </c>
      <c r="I6" s="1">
        <v>2925000</v>
      </c>
      <c r="J6" s="1">
        <v>12600</v>
      </c>
      <c r="K6" s="26">
        <f>I6/J6</f>
        <v>232.14285714285714</v>
      </c>
      <c r="L6" s="26">
        <f t="shared" si="2"/>
        <v>464.28571428571428</v>
      </c>
      <c r="M6" s="25">
        <v>1.3</v>
      </c>
      <c r="N6" s="25">
        <f t="shared" si="3"/>
        <v>301.78571428571428</v>
      </c>
      <c r="O6" s="26">
        <f t="shared" si="4"/>
        <v>301.78999999999996</v>
      </c>
      <c r="P6" s="32">
        <f t="shared" si="5"/>
        <v>301.78999999999996</v>
      </c>
      <c r="Q6" s="32">
        <f t="shared" si="0"/>
        <v>603.57999999999993</v>
      </c>
      <c r="R6" s="31" t="s">
        <v>36</v>
      </c>
      <c r="S6" s="29"/>
    </row>
    <row r="7" spans="1:19" ht="11.25" x14ac:dyDescent="0.2">
      <c r="A7" s="39">
        <v>5</v>
      </c>
      <c r="B7" s="5" t="s">
        <v>8</v>
      </c>
      <c r="C7" s="35" t="s">
        <v>16</v>
      </c>
      <c r="D7" s="36"/>
      <c r="E7" s="41" t="s">
        <v>16</v>
      </c>
      <c r="F7" s="7" t="s">
        <v>5</v>
      </c>
      <c r="G7" s="15">
        <v>30</v>
      </c>
      <c r="H7" s="1" t="s">
        <v>28</v>
      </c>
      <c r="I7" s="21">
        <v>89</v>
      </c>
      <c r="J7" s="1">
        <v>1</v>
      </c>
      <c r="K7" s="26">
        <f t="shared" si="1"/>
        <v>89</v>
      </c>
      <c r="L7" s="26">
        <f t="shared" si="2"/>
        <v>2670</v>
      </c>
      <c r="M7" s="25">
        <v>2.1</v>
      </c>
      <c r="N7" s="25">
        <f t="shared" si="3"/>
        <v>186.9</v>
      </c>
      <c r="O7" s="26">
        <f t="shared" si="4"/>
        <v>186.9</v>
      </c>
      <c r="P7" s="32">
        <f t="shared" si="5"/>
        <v>186.9</v>
      </c>
      <c r="Q7" s="32">
        <f t="shared" si="0"/>
        <v>5607</v>
      </c>
      <c r="R7" s="31" t="s">
        <v>36</v>
      </c>
      <c r="S7" s="29"/>
    </row>
    <row r="8" spans="1:19" ht="11.25" x14ac:dyDescent="0.2">
      <c r="A8" s="39">
        <v>6</v>
      </c>
      <c r="B8" s="5" t="s">
        <v>8</v>
      </c>
      <c r="C8" s="35" t="s">
        <v>17</v>
      </c>
      <c r="D8" s="36"/>
      <c r="E8" s="41" t="s">
        <v>29</v>
      </c>
      <c r="F8" s="7" t="s">
        <v>5</v>
      </c>
      <c r="G8" s="15">
        <v>28</v>
      </c>
      <c r="H8" s="18" t="s">
        <v>30</v>
      </c>
      <c r="I8" s="21">
        <v>285</v>
      </c>
      <c r="J8" s="1">
        <v>1</v>
      </c>
      <c r="K8" s="26">
        <f t="shared" si="1"/>
        <v>285</v>
      </c>
      <c r="L8" s="26">
        <f t="shared" si="2"/>
        <v>7980</v>
      </c>
      <c r="M8" s="25">
        <v>2</v>
      </c>
      <c r="N8" s="25">
        <f t="shared" si="3"/>
        <v>570</v>
      </c>
      <c r="O8" s="26">
        <f t="shared" si="4"/>
        <v>570</v>
      </c>
      <c r="P8" s="32">
        <f t="shared" si="5"/>
        <v>570</v>
      </c>
      <c r="Q8" s="32">
        <f t="shared" si="0"/>
        <v>15960</v>
      </c>
      <c r="R8" s="31" t="s">
        <v>36</v>
      </c>
      <c r="S8" s="29"/>
    </row>
    <row r="9" spans="1:19" s="49" customFormat="1" ht="38.25" customHeight="1" x14ac:dyDescent="0.2">
      <c r="A9" s="40">
        <v>7</v>
      </c>
      <c r="B9" s="46" t="s">
        <v>8</v>
      </c>
      <c r="C9" s="37" t="s">
        <v>18</v>
      </c>
      <c r="D9" s="38" t="s">
        <v>19</v>
      </c>
      <c r="E9" s="50" t="s">
        <v>39</v>
      </c>
      <c r="F9" s="47" t="s">
        <v>11</v>
      </c>
      <c r="G9" s="48">
        <v>1</v>
      </c>
      <c r="J9" s="1">
        <v>1</v>
      </c>
      <c r="K9" s="52">
        <f t="shared" si="1"/>
        <v>0</v>
      </c>
      <c r="L9" s="26">
        <f t="shared" si="2"/>
        <v>0</v>
      </c>
      <c r="M9" s="53">
        <v>2</v>
      </c>
      <c r="N9" s="25">
        <f t="shared" si="3"/>
        <v>0</v>
      </c>
      <c r="O9" s="26">
        <f t="shared" si="4"/>
        <v>0</v>
      </c>
      <c r="P9" s="32">
        <f t="shared" si="5"/>
        <v>0</v>
      </c>
      <c r="Q9" s="32">
        <f t="shared" si="0"/>
        <v>0</v>
      </c>
      <c r="R9" s="31"/>
      <c r="S9" s="51" t="s">
        <v>35</v>
      </c>
    </row>
    <row r="10" spans="1:19" ht="30.75" customHeight="1" x14ac:dyDescent="0.2">
      <c r="A10" s="29"/>
      <c r="B10" s="29"/>
      <c r="C10" s="44" t="s">
        <v>37</v>
      </c>
      <c r="D10" s="33"/>
      <c r="E10" s="43"/>
      <c r="F10" s="29"/>
      <c r="G10" s="34"/>
      <c r="H10" s="29"/>
      <c r="I10" s="29"/>
      <c r="J10" s="29"/>
      <c r="K10" s="28"/>
      <c r="L10" s="30"/>
      <c r="M10" s="54"/>
      <c r="N10" s="54"/>
      <c r="O10" s="28"/>
      <c r="P10" s="28"/>
      <c r="Q10" s="45">
        <f>SUM(Q3:Q9)</f>
        <v>98027.28</v>
      </c>
      <c r="R10" s="29"/>
      <c r="S10" s="29"/>
    </row>
  </sheetData>
  <pageMargins left="0.7" right="0.7" top="0.75" bottom="0.75" header="0.3" footer="0.3"/>
  <pageSetup paperSize="8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TDSheet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Омонов Шохрух Эшанкулович</dc:creator>
  <cp:lastModifiedBy>Guzarov, Jamshid Q.</cp:lastModifiedBy>
  <cp:lastPrinted>2024-10-02T13:07:45Z</cp:lastPrinted>
  <dcterms:created xsi:type="dcterms:W3CDTF">2024-09-26T08:51:48Z</dcterms:created>
  <dcterms:modified xsi:type="dcterms:W3CDTF">2024-10-02T13:33:43Z</dcterms:modified>
</cp:coreProperties>
</file>