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Guzarov\Desktop\test32-main\"/>
    </mc:Choice>
  </mc:AlternateContent>
  <bookViews>
    <workbookView xWindow="0" yWindow="0" windowWidth="28800" windowHeight="11130" activeTab="4"/>
  </bookViews>
  <sheets>
    <sheet name="TDSheet" sheetId="1" r:id="rId1"/>
    <sheet name="Лист1" sheetId="2" r:id="rId2"/>
    <sheet name="Лист2" sheetId="3" r:id="rId3"/>
    <sheet name="Лист3" sheetId="4" r:id="rId4"/>
    <sheet name="Лист1 (2)" sheetId="5" r:id="rId5"/>
  </sheets>
  <definedNames>
    <definedName name="_xlnm._FilterDatabase" localSheetId="0">TDSheet!$A$1:$F$10</definedName>
  </definedNames>
  <calcPr calcId="162913" refMode="R1C1"/>
</workbook>
</file>

<file path=xl/calcChain.xml><?xml version="1.0" encoding="utf-8"?>
<calcChain xmlns="http://schemas.openxmlformats.org/spreadsheetml/2006/main">
  <c r="P18" i="5" l="1"/>
  <c r="L8" i="5"/>
  <c r="N8" i="5" s="1"/>
  <c r="O8" i="5" s="1"/>
  <c r="P8" i="5" s="1"/>
  <c r="L7" i="5"/>
  <c r="J7" i="5"/>
  <c r="L6" i="5"/>
  <c r="J6" i="5"/>
  <c r="L5" i="5"/>
  <c r="N5" i="5" s="1"/>
  <c r="O5" i="5" s="1"/>
  <c r="P5" i="5" s="1"/>
  <c r="J5" i="5"/>
  <c r="L4" i="5"/>
  <c r="N4" i="5" s="1"/>
  <c r="O4" i="5" s="1"/>
  <c r="P4" i="5" s="1"/>
  <c r="J4" i="5"/>
  <c r="L3" i="5"/>
  <c r="N3" i="5" s="1"/>
  <c r="O3" i="5" s="1"/>
  <c r="P3" i="5" s="1"/>
  <c r="J3" i="5"/>
  <c r="H12" i="4"/>
  <c r="H11" i="3"/>
  <c r="I11" i="3" s="1"/>
  <c r="K10" i="3"/>
  <c r="L10" i="3" s="1"/>
  <c r="I10" i="3"/>
  <c r="K9" i="3"/>
  <c r="M9" i="3" s="1"/>
  <c r="N9" i="3" s="1"/>
  <c r="I9" i="3"/>
  <c r="K8" i="3"/>
  <c r="M8" i="3" s="1"/>
  <c r="N8" i="3" s="1"/>
  <c r="I8" i="3"/>
  <c r="K7" i="3"/>
  <c r="M7" i="3" s="1"/>
  <c r="N7" i="3" s="1"/>
  <c r="I7" i="3"/>
  <c r="K6" i="3"/>
  <c r="L6" i="3" s="1"/>
  <c r="I6" i="3"/>
  <c r="K5" i="3"/>
  <c r="M5" i="3" s="1"/>
  <c r="N5" i="3" s="1"/>
  <c r="I5" i="3"/>
  <c r="K4" i="3"/>
  <c r="L4" i="3" s="1"/>
  <c r="I4" i="3"/>
  <c r="N3" i="3"/>
  <c r="M3" i="3"/>
  <c r="L3" i="3"/>
  <c r="K3" i="3"/>
  <c r="I3" i="3"/>
  <c r="I12" i="3" s="1"/>
  <c r="N21" i="2"/>
  <c r="H11" i="2"/>
  <c r="K11" i="2" s="1"/>
  <c r="K10" i="2"/>
  <c r="M10" i="2" s="1"/>
  <c r="N10" i="2" s="1"/>
  <c r="I10" i="2"/>
  <c r="K9" i="2"/>
  <c r="M9" i="2" s="1"/>
  <c r="N9" i="2" s="1"/>
  <c r="I9" i="2"/>
  <c r="M8" i="2"/>
  <c r="N8" i="2" s="1"/>
  <c r="K8" i="2"/>
  <c r="L8" i="2" s="1"/>
  <c r="I8" i="2"/>
  <c r="M7" i="2"/>
  <c r="N7" i="2" s="1"/>
  <c r="L7" i="2"/>
  <c r="K7" i="2"/>
  <c r="I7" i="2"/>
  <c r="K6" i="2"/>
  <c r="L6" i="2" s="1"/>
  <c r="I6" i="2"/>
  <c r="K5" i="2"/>
  <c r="L5" i="2" s="1"/>
  <c r="I5" i="2"/>
  <c r="K4" i="2"/>
  <c r="L4" i="2" s="1"/>
  <c r="I4" i="2"/>
  <c r="K3" i="2"/>
  <c r="M3" i="2" s="1"/>
  <c r="N3" i="2" s="1"/>
  <c r="I3" i="2"/>
  <c r="N7" i="5" l="1"/>
  <c r="O7" i="5" s="1"/>
  <c r="P7" i="5" s="1"/>
  <c r="N6" i="5"/>
  <c r="O6" i="5" s="1"/>
  <c r="P6" i="5" s="1"/>
  <c r="M3" i="5"/>
  <c r="M8" i="5"/>
  <c r="M4" i="5"/>
  <c r="M5" i="5"/>
  <c r="M7" i="5"/>
  <c r="J8" i="5"/>
  <c r="J9" i="5" s="1"/>
  <c r="M6" i="5"/>
  <c r="L11" i="2"/>
  <c r="M11" i="2"/>
  <c r="N11" i="2" s="1"/>
  <c r="M4" i="3"/>
  <c r="N4" i="3" s="1"/>
  <c r="L9" i="3"/>
  <c r="L10" i="2"/>
  <c r="L5" i="3"/>
  <c r="M10" i="3"/>
  <c r="N10" i="3" s="1"/>
  <c r="I11" i="2"/>
  <c r="I12" i="2" s="1"/>
  <c r="M6" i="3"/>
  <c r="N6" i="3" s="1"/>
  <c r="K11" i="3"/>
  <c r="M4" i="2"/>
  <c r="N4" i="2" s="1"/>
  <c r="N12" i="2" s="1"/>
  <c r="M5" i="2"/>
  <c r="N5" i="2" s="1"/>
  <c r="L7" i="3"/>
  <c r="L8" i="3"/>
  <c r="M6" i="2"/>
  <c r="N6" i="2" s="1"/>
  <c r="L3" i="2"/>
  <c r="L9" i="2"/>
  <c r="P9" i="5" l="1"/>
  <c r="M9" i="5"/>
  <c r="L12" i="2"/>
  <c r="M11" i="3"/>
  <c r="N11" i="3" s="1"/>
  <c r="N12" i="3" s="1"/>
  <c r="L11" i="3"/>
  <c r="L12" i="3" s="1"/>
</calcChain>
</file>

<file path=xl/sharedStrings.xml><?xml version="1.0" encoding="utf-8"?>
<sst xmlns="http://schemas.openxmlformats.org/spreadsheetml/2006/main" count="240" uniqueCount="72">
  <si>
    <t>N</t>
  </si>
  <si>
    <t>Заявка</t>
  </si>
  <si>
    <t>Номенклатура</t>
  </si>
  <si>
    <t>Техническое описание</t>
  </si>
  <si>
    <t>Ед. изм.</t>
  </si>
  <si>
    <t>Кол-во по заявке</t>
  </si>
  <si>
    <t>Заявка BOGPZ-PR-IN-BOGPZ-0041 от 06.10.2023 16:26:10</t>
  </si>
  <si>
    <t>Канал кабельный 20х20ММ пластиковый</t>
  </si>
  <si>
    <t>м</t>
  </si>
  <si>
    <t>Канал кабельный пластиковый 40х40 L2000</t>
  </si>
  <si>
    <t>шт</t>
  </si>
  <si>
    <t>Коннектор RJ-45 Сат.5e</t>
  </si>
  <si>
    <t>Коробка взрывозащищенная ЩОРВ CCFE-5-11 IP68</t>
  </si>
  <si>
    <t>Коробка распределительная 150х100х50ММ с 10 клеммами белая</t>
  </si>
  <si>
    <t>Металлорукав  Герда МГ-16-Н</t>
  </si>
  <si>
    <t>МЕТАЛЛОРУКАВ Д 15 ММ</t>
  </si>
  <si>
    <t>Д 15 ММ</t>
  </si>
  <si>
    <t>Модуль дискретного ввода-вывода МК110-224.8ДН.4Р</t>
  </si>
  <si>
    <t>Сетевой накопитель QNAP TS-131P3-1G</t>
  </si>
  <si>
    <r>
      <rPr>
        <sz val="11"/>
        <rFont val="Arial CYR"/>
        <charset val="1"/>
      </rPr>
      <t xml:space="preserve">Исх. </t>
    </r>
    <r>
      <rPr>
        <sz val="11"/>
        <rFont val="Arial"/>
        <charset val="1"/>
      </rPr>
      <t xml:space="preserve">№30/0824-1 </t>
    </r>
    <r>
      <rPr>
        <sz val="11"/>
        <rFont val="Arial CYR"/>
        <charset val="1"/>
      </rPr>
      <t>от 30.08.2024г [87 178]</t>
    </r>
  </si>
  <si>
    <t>OFFERED</t>
  </si>
  <si>
    <r>
      <rPr>
        <sz val="12"/>
        <color rgb="FF000000"/>
        <rFont val="Arial"/>
        <charset val="1"/>
      </rPr>
      <t xml:space="preserve">QTY
</t>
    </r>
    <r>
      <rPr>
        <sz val="12"/>
        <color rgb="FF000000"/>
        <rFont val="Arial CYR"/>
        <charset val="1"/>
      </rPr>
      <t>Кол-во по заявке</t>
    </r>
  </si>
  <si>
    <t>CF</t>
  </si>
  <si>
    <t xml:space="preserve">Цена за шт без НДС, сум
</t>
  </si>
  <si>
    <t>Цена за сумм без НДС,сум</t>
  </si>
  <si>
    <r>
      <rPr>
        <sz val="12"/>
        <color rgb="FF0D0D0D"/>
        <rFont val="Arial CYR"/>
        <charset val="1"/>
      </rPr>
      <t xml:space="preserve">Цена за шт без НДС, </t>
    </r>
    <r>
      <rPr>
        <sz val="12"/>
        <color rgb="FF0D0D0D"/>
        <rFont val="Arial"/>
        <charset val="1"/>
      </rPr>
      <t xml:space="preserve">USD
</t>
    </r>
  </si>
  <si>
    <r>
      <rPr>
        <sz val="12"/>
        <color rgb="FF0D0D0D"/>
        <rFont val="Arial CYR"/>
        <charset val="1"/>
      </rPr>
      <t>Цена за сумм без НДС,</t>
    </r>
    <r>
      <rPr>
        <sz val="12"/>
        <color rgb="FF0D0D0D"/>
        <rFont val="Arial"/>
        <charset val="1"/>
      </rPr>
      <t>USD</t>
    </r>
  </si>
  <si>
    <t>LEAD TIME</t>
  </si>
  <si>
    <t>NOTE</t>
  </si>
  <si>
    <t>Кабельный короб ПВХ 20х20мм</t>
  </si>
  <si>
    <t>4 191 сум</t>
  </si>
  <si>
    <r>
      <t xml:space="preserve">45-65 </t>
    </r>
    <r>
      <rPr>
        <sz val="8"/>
        <rFont val="Arial CYR"/>
        <charset val="1"/>
      </rPr>
      <t>дней</t>
    </r>
  </si>
  <si>
    <t>Кабель-канал пластиковый 40х40х2000</t>
  </si>
  <si>
    <t>8 010  сум 13 000 UZS</t>
  </si>
  <si>
    <t>Коннектор RJ-45 UTP cat.5e</t>
  </si>
  <si>
    <t>900 UZS</t>
  </si>
  <si>
    <t>Распределительная коробка 150х110х70</t>
  </si>
  <si>
    <t>34 540 сум/шт.</t>
  </si>
  <si>
    <t>1,955,000 сум</t>
  </si>
  <si>
    <t>QNAP TS-216 [without HDD]</t>
  </si>
  <si>
    <t>230USD-250USD</t>
  </si>
  <si>
    <t>ИТОГО:</t>
  </si>
  <si>
    <r>
      <rPr>
        <sz val="8"/>
        <rFont val="Arial CYR"/>
        <charset val="1"/>
      </rPr>
      <t xml:space="preserve">Кретамин, таб. </t>
    </r>
    <r>
      <rPr>
        <sz val="8"/>
        <rFont val="Arial"/>
        <charset val="1"/>
      </rPr>
      <t xml:space="preserve">№30
Rad Gida Laboratuvarive Ilac Sanayi Ticaret Limited
</t>
    </r>
    <r>
      <rPr>
        <sz val="8"/>
        <rFont val="Arial CYR"/>
        <charset val="1"/>
      </rPr>
      <t>Турция</t>
    </r>
  </si>
  <si>
    <t>Soliha</t>
  </si>
  <si>
    <t xml:space="preserve"> ДОРИ НОМИ:</t>
  </si>
  <si>
    <t xml:space="preserve"> НЕЧТА КЕРАК?:</t>
  </si>
  <si>
    <t>КЕРАКЛИ МИКДОР НАРХИ:</t>
  </si>
  <si>
    <t>ИЧИШ ТАРТИБИ:</t>
  </si>
  <si>
    <t>СОАТ:</t>
  </si>
  <si>
    <r>
      <rPr>
        <sz val="11"/>
        <rFont val="Arial CYR"/>
        <charset val="1"/>
      </rPr>
      <t xml:space="preserve">Кретамин, таб. </t>
    </r>
    <r>
      <rPr>
        <sz val="11"/>
        <rFont val="Arial"/>
        <charset val="1"/>
      </rPr>
      <t xml:space="preserve">№30
Rad Gida Laboratuvarive Ilac Sanayi Ticaret Limited
</t>
    </r>
    <r>
      <rPr>
        <sz val="11"/>
        <rFont val="Arial CYR"/>
        <charset val="1"/>
      </rPr>
      <t>Турция 147000 сум</t>
    </r>
  </si>
  <si>
    <t>30 таблетка керак</t>
  </si>
  <si>
    <r>
      <rPr>
        <sz val="11"/>
        <rFont val="Arial"/>
        <charset val="1"/>
      </rPr>
      <t xml:space="preserve">1/2 </t>
    </r>
    <r>
      <rPr>
        <sz val="11"/>
        <rFont val="Arial CYR"/>
        <charset val="1"/>
      </rPr>
      <t>ЯРИМ ТАБЛЕТКАДАН 2 МАХАЛ</t>
    </r>
  </si>
  <si>
    <t xml:space="preserve">08:00
20:00
</t>
  </si>
  <si>
    <r>
      <rPr>
        <sz val="11"/>
        <rFont val="Arial CYR"/>
        <charset val="1"/>
      </rPr>
      <t xml:space="preserve">Лецитин, 1200 мг, капс. </t>
    </r>
    <r>
      <rPr>
        <sz val="11"/>
        <rFont val="Arial"/>
        <charset val="1"/>
      </rPr>
      <t xml:space="preserve">№100
</t>
    </r>
    <r>
      <rPr>
        <sz val="11"/>
        <rFont val="Arial"/>
        <charset val="1"/>
      </rPr>
      <t xml:space="preserve">155 000 </t>
    </r>
    <r>
      <rPr>
        <sz val="11"/>
        <rFont val="Arial CYR"/>
        <charset val="1"/>
      </rPr>
      <t xml:space="preserve">сум
</t>
    </r>
    <r>
      <rPr>
        <sz val="11"/>
        <rFont val="Arial CYR"/>
        <charset val="1"/>
      </rPr>
      <t xml:space="preserve">NOW Foods
</t>
    </r>
    <r>
      <rPr>
        <sz val="11"/>
        <rFont val="Arial CYR"/>
        <charset val="1"/>
      </rPr>
      <t>США</t>
    </r>
  </si>
  <si>
    <t>30 капсула керак</t>
  </si>
  <si>
    <r>
      <rPr>
        <sz val="11"/>
        <color rgb="FF000000"/>
        <rFont val="Arial"/>
        <charset val="1"/>
      </rPr>
      <t xml:space="preserve">1 </t>
    </r>
    <r>
      <rPr>
        <sz val="11"/>
        <color rgb="FF000000"/>
        <rFont val="Arial CYR"/>
        <charset val="1"/>
      </rPr>
      <t>КАПСУЛАДАН 1 МАХАЛ</t>
    </r>
  </si>
  <si>
    <t xml:space="preserve">12:00
</t>
  </si>
  <si>
    <r>
      <rPr>
        <sz val="11"/>
        <rFont val="Arial CYR"/>
        <charset val="1"/>
      </rPr>
      <t xml:space="preserve">Роноцит, 100 мг/мл, 10 мл, флак. </t>
    </r>
    <r>
      <rPr>
        <sz val="11"/>
        <rFont val="Arial"/>
        <charset val="1"/>
      </rPr>
      <t xml:space="preserve">№10
</t>
    </r>
    <r>
      <rPr>
        <sz val="11"/>
        <rFont val="Arial"/>
        <charset val="1"/>
      </rPr>
      <t xml:space="preserve">138 000 </t>
    </r>
    <r>
      <rPr>
        <sz val="11"/>
        <rFont val="Arial CYR"/>
        <charset val="1"/>
      </rPr>
      <t xml:space="preserve">сум
</t>
    </r>
    <r>
      <rPr>
        <sz val="11"/>
        <rFont val="Arial CYR"/>
        <charset val="1"/>
      </rPr>
      <t xml:space="preserve">World Medicine Ilac San. ve Tic. A.S.
</t>
    </r>
    <r>
      <rPr>
        <sz val="11"/>
        <rFont val="Arial CYR"/>
        <charset val="1"/>
      </rPr>
      <t>Турция</t>
    </r>
  </si>
  <si>
    <t>10мл ли 6та флакон керак</t>
  </si>
  <si>
    <r>
      <rPr>
        <sz val="11"/>
        <rFont val="Arial"/>
        <charset val="1"/>
      </rPr>
      <t xml:space="preserve">1 </t>
    </r>
    <r>
      <rPr>
        <sz val="11"/>
        <rFont val="Arial CYR"/>
        <charset val="1"/>
      </rPr>
      <t>МЛ 2 МАХАЛ</t>
    </r>
  </si>
  <si>
    <r>
      <rPr>
        <b/>
        <sz val="11"/>
        <color rgb="FF000000"/>
        <rFont val="Calibri"/>
        <charset val="1"/>
      </rPr>
      <t xml:space="preserve">07:00
</t>
    </r>
    <r>
      <rPr>
        <b/>
        <sz val="11"/>
        <color rgb="FF000000"/>
        <rFont val="Calibri"/>
        <charset val="1"/>
      </rPr>
      <t xml:space="preserve">19:00
</t>
    </r>
  </si>
  <si>
    <r>
      <rPr>
        <sz val="11"/>
        <rFont val="Arial CYR"/>
        <charset val="1"/>
      </rPr>
      <t xml:space="preserve">Кальций-Д3 Никомед, таб. </t>
    </r>
    <r>
      <rPr>
        <sz val="11"/>
        <rFont val="Arial"/>
        <charset val="1"/>
      </rPr>
      <t>№50 (</t>
    </r>
    <r>
      <rPr>
        <sz val="11"/>
        <rFont val="Arial CYR"/>
        <charset val="1"/>
      </rPr>
      <t xml:space="preserve">апельсин)
</t>
    </r>
    <r>
      <rPr>
        <sz val="11"/>
        <rFont val="Arial CYR"/>
        <charset val="1"/>
      </rPr>
      <t xml:space="preserve">24 000 сум
</t>
    </r>
    <r>
      <rPr>
        <sz val="11"/>
        <rFont val="Arial CYR"/>
        <charset val="1"/>
      </rPr>
      <t xml:space="preserve">Asker Contract Manufacturing AS
</t>
    </r>
    <r>
      <rPr>
        <sz val="11"/>
        <rFont val="Arial CYR"/>
        <charset val="1"/>
      </rPr>
      <t>Норвегия</t>
    </r>
  </si>
  <si>
    <t>50та таблетка</t>
  </si>
  <si>
    <r>
      <rPr>
        <sz val="11"/>
        <rFont val="Arial"/>
        <charset val="1"/>
      </rPr>
      <t xml:space="preserve">1 </t>
    </r>
    <r>
      <rPr>
        <sz val="11"/>
        <rFont val="Arial CYR"/>
        <charset val="1"/>
      </rPr>
      <t>ТАБЛЕТКАДАН 1 МАХАЛ</t>
    </r>
  </si>
  <si>
    <t xml:space="preserve">16:00
</t>
  </si>
  <si>
    <t>ЖАМИ СУММА:</t>
  </si>
  <si>
    <t>NOWW 230420205</t>
  </si>
  <si>
    <t>32 640 сум/шт.</t>
  </si>
  <si>
    <t>6,671,900 UZS</t>
  </si>
  <si>
    <t>OFFERED
Предлагаемый товар</t>
  </si>
  <si>
    <t>60-90 дней</t>
  </si>
  <si>
    <r>
      <rPr>
        <sz val="11"/>
        <rFont val="Arial CYR"/>
        <charset val="1"/>
      </rPr>
      <t xml:space="preserve">Исх. </t>
    </r>
    <r>
      <rPr>
        <sz val="11"/>
        <rFont val="Arial"/>
        <charset val="1"/>
      </rPr>
      <t xml:space="preserve">№30/0824-1 </t>
    </r>
    <r>
      <rPr>
        <sz val="11"/>
        <rFont val="Arial CYR"/>
        <charset val="1"/>
      </rPr>
      <t>от 23.04.2024г [87 178]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</si>
</sst>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);\(#,##0\)"/>
    <numFmt numFmtId="165" formatCode="_(* #,##0\ _₽_);_(\-* #,##0\ _₽;_(* &quot;-&quot;\ _₽_);_(@_)"/>
  </numFmts>
  <fonts count="29">
    <font>
      <sz val="8"/>
      <name val="Arial"/>
      <charset val="1"/>
    </font>
    <font>
      <sz val="8"/>
      <name val="Arial"/>
      <charset val="1"/>
    </font>
    <font>
      <sz val="10"/>
      <color rgb="FF4D4D4D"/>
      <name val="Arial"/>
      <charset val="1"/>
    </font>
    <font>
      <sz val="8"/>
      <color rgb="FF333333"/>
      <name val="Arial"/>
      <charset val="1"/>
    </font>
    <font>
      <sz val="11"/>
      <color rgb="FF000000"/>
      <name val="Arial"/>
      <charset val="1"/>
    </font>
    <font>
      <sz val="12"/>
      <name val="Arial"/>
      <charset val="1"/>
    </font>
    <font>
      <sz val="12"/>
      <color rgb="FF4D4D4D"/>
      <name val="Arial"/>
      <charset val="1"/>
    </font>
    <font>
      <b/>
      <sz val="12"/>
      <color rgb="FF4D4D4D"/>
      <name val="Arial"/>
      <charset val="204"/>
    </font>
    <font>
      <sz val="12"/>
      <color rgb="FF000000"/>
      <name val="Arial"/>
      <charset val="1"/>
    </font>
    <font>
      <sz val="12"/>
      <color rgb="FF0D0D0D"/>
      <name val="Arial"/>
      <charset val="1"/>
    </font>
    <font>
      <sz val="8"/>
      <color rgb="FF000000"/>
      <name val="Arial"/>
      <charset val="1"/>
    </font>
    <font>
      <sz val="8"/>
      <name val="Arial"/>
      <charset val="204"/>
    </font>
    <font>
      <sz val="8"/>
      <color rgb="FF333333"/>
      <name val="Arial CYR"/>
      <charset val="1"/>
    </font>
    <font>
      <sz val="8"/>
      <name val="Arial CYR"/>
      <charset val="1"/>
    </font>
    <font>
      <sz val="11"/>
      <name val="Arial"/>
      <charset val="1"/>
    </font>
    <font>
      <sz val="8"/>
      <name val="Arial Black"/>
      <charset val="1"/>
    </font>
    <font>
      <sz val="8"/>
      <color rgb="FF000000"/>
      <name val="Arial Black"/>
      <charset val="1"/>
    </font>
    <font>
      <sz val="12"/>
      <name val="Arial CYR"/>
      <charset val="1"/>
    </font>
    <font>
      <b/>
      <sz val="11"/>
      <color rgb="FF000000"/>
      <name val="Calibri"/>
      <charset val="1"/>
    </font>
    <font>
      <b/>
      <sz val="12"/>
      <name val="Arial"/>
      <charset val="1"/>
    </font>
    <font>
      <sz val="11"/>
      <name val="Arial CYR"/>
      <charset val="1"/>
    </font>
    <font>
      <sz val="12"/>
      <color rgb="FF000000"/>
      <name val="Arial CYR"/>
      <charset val="1"/>
    </font>
    <font>
      <sz val="12"/>
      <color rgb="FF0D0D0D"/>
      <name val="Arial CYR"/>
      <charset val="1"/>
    </font>
    <font>
      <sz val="11"/>
      <color rgb="FF000000"/>
      <name val="Arial CYR"/>
      <charset val="1"/>
    </font>
    <font>
      <sz val="8"/>
      <color rgb="FFFF0000"/>
      <name val="Arial"/>
      <family val="2"/>
      <charset val="204"/>
    </font>
    <font>
      <sz val="12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333333"/>
      <name val="Arial"/>
      <family val="2"/>
      <charset val="204"/>
    </font>
    <font>
      <b/>
      <sz val="12"/>
      <color rgb="FF4D4D4D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6EFF6"/>
        <bgColor rgb="FFE6EFF6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A0A0A0"/>
      </left>
      <right style="thin">
        <color rgb="FFA0A0A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A0A0A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A0A0A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rgb="FFA0A0A0"/>
      </left>
      <right/>
      <top/>
      <bottom style="thin">
        <color auto="1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/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left" vertical="center" wrapText="1"/>
    </xf>
    <xf numFmtId="0" fontId="7" fillId="4" borderId="1" xfId="0" applyNumberFormat="1" applyFont="1" applyFill="1" applyBorder="1" applyAlignment="1" applyProtection="1">
      <alignment horizontal="left" vertical="top" wrapText="1"/>
    </xf>
    <xf numFmtId="0" fontId="8" fillId="3" borderId="2" xfId="0" applyNumberFormat="1" applyFont="1" applyFill="1" applyBorder="1" applyAlignment="1" applyProtection="1">
      <alignment horizontal="left" vertical="top" wrapText="1"/>
    </xf>
    <xf numFmtId="0" fontId="5" fillId="3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>
      <alignment vertical="top"/>
    </xf>
    <xf numFmtId="164" fontId="9" fillId="3" borderId="2" xfId="0" applyNumberFormat="1" applyFont="1" applyFill="1" applyBorder="1" applyAlignment="1" applyProtection="1">
      <alignment vertical="top" wrapText="1"/>
    </xf>
    <xf numFmtId="164" fontId="9" fillId="3" borderId="3" xfId="0" applyNumberFormat="1" applyFont="1" applyFill="1" applyBorder="1" applyAlignment="1" applyProtection="1">
      <alignment horizontal="left" vertical="top" wrapText="1"/>
    </xf>
    <xf numFmtId="0" fontId="9" fillId="3" borderId="3" xfId="0" applyNumberFormat="1" applyFont="1" applyFill="1" applyBorder="1" applyAlignment="1" applyProtection="1">
      <alignment vertical="top"/>
    </xf>
    <xf numFmtId="0" fontId="3" fillId="3" borderId="1" xfId="0" applyNumberFormat="1" applyFont="1" applyFill="1" applyBorder="1" applyAlignment="1" applyProtection="1">
      <alignment horizontal="left" vertical="center" wrapText="1"/>
    </xf>
    <xf numFmtId="0" fontId="3" fillId="4" borderId="1" xfId="0" applyNumberFormat="1" applyFont="1" applyFill="1" applyBorder="1" applyAlignment="1" applyProtection="1">
      <alignment horizontal="left" vertical="top" wrapText="1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>
      <alignment vertical="top"/>
    </xf>
    <xf numFmtId="0" fontId="10" fillId="0" borderId="6" xfId="0" applyNumberFormat="1" applyFont="1" applyFill="1" applyBorder="1" applyAlignment="1" applyProtection="1">
      <alignment horizontal="left" vertical="top"/>
    </xf>
    <xf numFmtId="0" fontId="11" fillId="0" borderId="0" xfId="0" applyNumberFormat="1" applyFont="1" applyFill="1" applyBorder="1" applyAlignment="1" applyProtection="1"/>
    <xf numFmtId="0" fontId="3" fillId="5" borderId="1" xfId="0" applyNumberFormat="1" applyFont="1" applyFill="1" applyBorder="1" applyAlignment="1" applyProtection="1">
      <alignment horizontal="left" vertical="center" wrapText="1"/>
    </xf>
    <xf numFmtId="0" fontId="12" fillId="4" borderId="1" xfId="0" applyNumberFormat="1" applyFont="1" applyFill="1" applyBorder="1" applyAlignment="1" applyProtection="1">
      <alignment horizontal="left" vertical="top" wrapText="1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3" fillId="3" borderId="7" xfId="0" applyNumberFormat="1" applyFont="1" applyFill="1" applyBorder="1" applyAlignment="1" applyProtection="1">
      <alignment horizontal="center" vertical="center" wrapText="1"/>
    </xf>
    <xf numFmtId="0" fontId="3" fillId="3" borderId="7" xfId="0" applyNumberFormat="1" applyFont="1" applyFill="1" applyBorder="1" applyAlignment="1" applyProtection="1">
      <alignment horizontal="left" vertical="center" wrapText="1"/>
    </xf>
    <xf numFmtId="0" fontId="12" fillId="3" borderId="7" xfId="0" applyNumberFormat="1" applyFont="1" applyFill="1" applyBorder="1" applyAlignment="1" applyProtection="1">
      <alignment horizontal="left" vertical="center" wrapText="1"/>
    </xf>
    <xf numFmtId="0" fontId="3" fillId="4" borderId="7" xfId="0" applyNumberFormat="1" applyFont="1" applyFill="1" applyBorder="1" applyAlignment="1" applyProtection="1">
      <alignment horizontal="left" vertical="top" wrapText="1"/>
    </xf>
    <xf numFmtId="0" fontId="1" fillId="0" borderId="8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>
      <alignment vertical="top"/>
    </xf>
    <xf numFmtId="0" fontId="1" fillId="0" borderId="9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vertical="center"/>
    </xf>
    <xf numFmtId="0" fontId="1" fillId="0" borderId="6" xfId="0" applyNumberFormat="1" applyFont="1" applyFill="1" applyBorder="1" applyAlignment="1" applyProtection="1">
      <alignment horizontal="left" vertical="center"/>
    </xf>
    <xf numFmtId="0" fontId="13" fillId="6" borderId="6" xfId="0" applyNumberFormat="1" applyFont="1" applyFill="1" applyBorder="1" applyAlignment="1" applyProtection="1">
      <alignment horizontal="left" vertical="center"/>
    </xf>
    <xf numFmtId="0" fontId="1" fillId="4" borderId="6" xfId="0" applyNumberFormat="1" applyFont="1" applyFill="1" applyBorder="1" applyAlignment="1" applyProtection="1">
      <alignment horizontal="left" vertical="center"/>
    </xf>
    <xf numFmtId="0" fontId="1" fillId="4" borderId="6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left"/>
    </xf>
    <xf numFmtId="0" fontId="10" fillId="0" borderId="0" xfId="0" applyNumberFormat="1" applyFont="1" applyFill="1" applyBorder="1" applyAlignment="1" applyProtection="1">
      <alignment horizontal="left" wrapText="1"/>
    </xf>
    <xf numFmtId="0" fontId="13" fillId="0" borderId="0" xfId="0" applyNumberFormat="1" applyFont="1" applyFill="1" applyBorder="1" applyAlignment="1" applyProtection="1"/>
    <xf numFmtId="0" fontId="4" fillId="0" borderId="10" xfId="0" applyNumberFormat="1" applyFont="1" applyFill="1" applyBorder="1" applyAlignment="1" applyProtection="1">
      <alignment horizontal="left" vertical="center"/>
    </xf>
    <xf numFmtId="0" fontId="5" fillId="3" borderId="11" xfId="0" applyNumberFormat="1" applyFont="1" applyFill="1" applyBorder="1" applyAlignment="1" applyProtection="1"/>
    <xf numFmtId="0" fontId="5" fillId="3" borderId="12" xfId="0" applyNumberFormat="1" applyFont="1" applyFill="1" applyBorder="1" applyAlignment="1" applyProtection="1"/>
    <xf numFmtId="0" fontId="1" fillId="0" borderId="13" xfId="0" applyNumberFormat="1" applyFont="1" applyFill="1" applyBorder="1" applyAlignment="1" applyProtection="1">
      <alignment vertical="top"/>
    </xf>
    <xf numFmtId="0" fontId="1" fillId="0" borderId="14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  <xf numFmtId="0" fontId="11" fillId="0" borderId="13" xfId="0" applyNumberFormat="1" applyFont="1" applyFill="1" applyBorder="1" applyAlignment="1" applyProtection="1"/>
    <xf numFmtId="0" fontId="11" fillId="0" borderId="13" xfId="0" applyNumberFormat="1" applyFont="1" applyFill="1" applyBorder="1" applyAlignment="1" applyProtection="1">
      <alignment horizontal="center" vertical="center"/>
    </xf>
    <xf numFmtId="0" fontId="1" fillId="0" borderId="16" xfId="0" applyNumberFormat="1" applyFont="1" applyFill="1" applyBorder="1" applyAlignment="1" applyProtection="1"/>
    <xf numFmtId="14" fontId="13" fillId="0" borderId="0" xfId="0" applyNumberFormat="1" applyFont="1" applyFill="1" applyBorder="1" applyAlignment="1" applyProtection="1">
      <alignment horizontal="left"/>
    </xf>
    <xf numFmtId="0" fontId="0" fillId="0" borderId="6" xfId="0" applyNumberFormat="1" applyFont="1" applyFill="1" applyBorder="1" applyAlignment="1" applyProtection="1"/>
    <xf numFmtId="0" fontId="14" fillId="0" borderId="6" xfId="0" applyNumberFormat="1" applyFont="1" applyFill="1" applyBorder="1" applyAlignment="1" applyProtection="1"/>
    <xf numFmtId="0" fontId="15" fillId="7" borderId="0" xfId="0" applyNumberFormat="1" applyFont="1" applyFill="1" applyBorder="1" applyAlignment="1" applyProtection="1"/>
    <xf numFmtId="0" fontId="15" fillId="7" borderId="6" xfId="0" applyNumberFormat="1" applyFont="1" applyFill="1" applyBorder="1" applyAlignment="1" applyProtection="1"/>
    <xf numFmtId="0" fontId="16" fillId="7" borderId="6" xfId="0" applyNumberFormat="1" applyFont="1" applyFill="1" applyBorder="1" applyAlignment="1" applyProtection="1">
      <alignment horizontal="left" vertical="center"/>
    </xf>
    <xf numFmtId="0" fontId="16" fillId="7" borderId="6" xfId="0" applyNumberFormat="1" applyFont="1" applyFill="1" applyBorder="1" applyAlignment="1" applyProtection="1">
      <alignment horizontal="left" vertical="center" wrapText="1"/>
    </xf>
    <xf numFmtId="0" fontId="15" fillId="7" borderId="6" xfId="0" applyNumberFormat="1" applyFont="1" applyFill="1" applyBorder="1" applyAlignment="1" applyProtection="1">
      <alignment vertical="center" wrapText="1"/>
    </xf>
    <xf numFmtId="0" fontId="15" fillId="7" borderId="6" xfId="0" applyNumberFormat="1" applyFont="1" applyFill="1" applyBorder="1" applyAlignment="1" applyProtection="1">
      <alignment vertical="center"/>
    </xf>
    <xf numFmtId="0" fontId="13" fillId="0" borderId="6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horizontal="left" vertical="top" wrapText="1"/>
    </xf>
    <xf numFmtId="0" fontId="17" fillId="0" borderId="6" xfId="0" applyNumberFormat="1" applyFont="1" applyFill="1" applyBorder="1" applyAlignment="1" applyProtection="1">
      <alignment vertical="top" wrapText="1"/>
    </xf>
    <xf numFmtId="165" fontId="17" fillId="0" borderId="6" xfId="0" applyNumberFormat="1" applyFont="1" applyFill="1" applyBorder="1" applyAlignment="1" applyProtection="1">
      <alignment vertical="top"/>
    </xf>
    <xf numFmtId="0" fontId="18" fillId="0" borderId="6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/>
    <xf numFmtId="165" fontId="5" fillId="0" borderId="6" xfId="0" applyNumberFormat="1" applyFont="1" applyFill="1" applyBorder="1" applyAlignment="1" applyProtection="1"/>
    <xf numFmtId="0" fontId="13" fillId="0" borderId="6" xfId="0" applyNumberFormat="1" applyFont="1" applyFill="1" applyBorder="1" applyAlignment="1" applyProtection="1"/>
    <xf numFmtId="165" fontId="19" fillId="0" borderId="6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>
      <alignment horizontal="center" vertical="center" wrapText="1"/>
    </xf>
    <xf numFmtId="0" fontId="24" fillId="0" borderId="0" xfId="0" applyNumberFormat="1" applyFont="1" applyFill="1" applyBorder="1" applyAlignment="1" applyProtection="1"/>
    <xf numFmtId="0" fontId="25" fillId="3" borderId="0" xfId="0" applyNumberFormat="1" applyFont="1" applyFill="1" applyBorder="1" applyAlignment="1" applyProtection="1"/>
    <xf numFmtId="0" fontId="24" fillId="3" borderId="4" xfId="0" applyNumberFormat="1" applyFont="1" applyFill="1" applyBorder="1" applyAlignment="1" applyProtection="1">
      <alignment horizontal="center" vertical="center" wrapText="1"/>
    </xf>
    <xf numFmtId="0" fontId="24" fillId="0" borderId="0" xfId="0" applyNumberFormat="1" applyFont="1" applyFill="1" applyBorder="1" applyAlignment="1" applyProtection="1">
      <alignment horizontal="center" vertical="center"/>
    </xf>
    <xf numFmtId="0" fontId="24" fillId="4" borderId="6" xfId="0" applyNumberFormat="1" applyFont="1" applyFill="1" applyBorder="1" applyAlignment="1" applyProtection="1">
      <alignment vertical="center"/>
    </xf>
    <xf numFmtId="0" fontId="26" fillId="0" borderId="0" xfId="0" applyNumberFormat="1" applyFont="1" applyFill="1" applyBorder="1" applyAlignment="1" applyProtection="1">
      <alignment wrapText="1"/>
    </xf>
    <xf numFmtId="0" fontId="26" fillId="0" borderId="0" xfId="0" applyNumberFormat="1" applyFont="1" applyFill="1" applyBorder="1" applyAlignment="1" applyProtection="1">
      <alignment horizontal="center" vertical="center"/>
    </xf>
    <xf numFmtId="164" fontId="9" fillId="0" borderId="2" xfId="0" applyNumberFormat="1" applyFont="1" applyFill="1" applyBorder="1" applyAlignment="1" applyProtection="1">
      <alignment vertical="top" wrapText="1"/>
    </xf>
    <xf numFmtId="0" fontId="26" fillId="0" borderId="6" xfId="0" applyFont="1" applyBorder="1" applyAlignment="1">
      <alignment vertical="center"/>
    </xf>
    <xf numFmtId="0" fontId="1" fillId="0" borderId="5" xfId="0" applyNumberFormat="1" applyFont="1" applyFill="1" applyBorder="1" applyAlignment="1" applyProtection="1">
      <alignment vertical="center"/>
    </xf>
    <xf numFmtId="0" fontId="1" fillId="0" borderId="6" xfId="0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>
      <alignment vertical="center" wrapText="1"/>
    </xf>
    <xf numFmtId="0" fontId="11" fillId="0" borderId="0" xfId="0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>
      <alignment vertical="center"/>
    </xf>
    <xf numFmtId="0" fontId="24" fillId="0" borderId="8" xfId="0" applyNumberFormat="1" applyFont="1" applyFill="1" applyBorder="1" applyAlignment="1" applyProtection="1">
      <alignment vertical="center"/>
    </xf>
    <xf numFmtId="0" fontId="0" fillId="0" borderId="8" xfId="0" applyNumberFormat="1" applyFont="1" applyFill="1" applyBorder="1" applyAlignment="1" applyProtection="1">
      <alignment vertical="center"/>
    </xf>
    <xf numFmtId="0" fontId="1" fillId="0" borderId="8" xfId="0" applyNumberFormat="1" applyFont="1" applyFill="1" applyBorder="1" applyAlignment="1" applyProtection="1">
      <alignment vertical="center"/>
    </xf>
    <xf numFmtId="0" fontId="1" fillId="0" borderId="9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3" fillId="8" borderId="1" xfId="0" applyNumberFormat="1" applyFont="1" applyFill="1" applyBorder="1" applyAlignment="1" applyProtection="1">
      <alignment horizontal="left" vertical="center" wrapText="1"/>
    </xf>
    <xf numFmtId="0" fontId="27" fillId="8" borderId="1" xfId="0" applyNumberFormat="1" applyFont="1" applyFill="1" applyBorder="1" applyAlignment="1" applyProtection="1">
      <alignment horizontal="left" vertical="center" wrapText="1"/>
    </xf>
    <xf numFmtId="0" fontId="12" fillId="8" borderId="1" xfId="0" applyNumberFormat="1" applyFont="1" applyFill="1" applyBorder="1" applyAlignment="1" applyProtection="1">
      <alignment horizontal="left" vertical="center" wrapText="1"/>
    </xf>
    <xf numFmtId="0" fontId="3" fillId="8" borderId="7" xfId="0" applyNumberFormat="1" applyFont="1" applyFill="1" applyBorder="1" applyAlignment="1" applyProtection="1">
      <alignment horizontal="left" vertical="center" wrapText="1"/>
    </xf>
    <xf numFmtId="0" fontId="28" fillId="9" borderId="17" xfId="0" applyNumberFormat="1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6</xdr:row>
      <xdr:rowOff>28575</xdr:rowOff>
    </xdr:from>
    <xdr:to>
      <xdr:col>5</xdr:col>
      <xdr:colOff>2819400</xdr:colOff>
      <xdr:row>6</xdr:row>
      <xdr:rowOff>1143000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1628775"/>
          <a:ext cx="2667000" cy="1114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714375</xdr:colOff>
      <xdr:row>7</xdr:row>
      <xdr:rowOff>19050</xdr:rowOff>
    </xdr:from>
    <xdr:to>
      <xdr:col>5</xdr:col>
      <xdr:colOff>2390775</xdr:colOff>
      <xdr:row>7</xdr:row>
      <xdr:rowOff>2028825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2838450"/>
          <a:ext cx="1676400" cy="2009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333375</xdr:colOff>
      <xdr:row>8</xdr:row>
      <xdr:rowOff>9525</xdr:rowOff>
    </xdr:from>
    <xdr:to>
      <xdr:col>5</xdr:col>
      <xdr:colOff>2686050</xdr:colOff>
      <xdr:row>8</xdr:row>
      <xdr:rowOff>962025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2200" y="4867275"/>
          <a:ext cx="2352675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857250</xdr:colOff>
      <xdr:row>9</xdr:row>
      <xdr:rowOff>104775</xdr:rowOff>
    </xdr:from>
    <xdr:to>
      <xdr:col>5</xdr:col>
      <xdr:colOff>2219325</xdr:colOff>
      <xdr:row>9</xdr:row>
      <xdr:rowOff>1895475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96075" y="5934075"/>
          <a:ext cx="1362075" cy="1790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>
      <selection sqref="A1:XFD1048576"/>
    </sheetView>
  </sheetViews>
  <sheetFormatPr defaultColWidth="10.5" defaultRowHeight="11.25" customHeight="1"/>
  <cols>
    <col min="1" max="1" width="8.1640625" style="1" customWidth="1"/>
    <col min="2" max="2" width="40.83203125" style="1" customWidth="1"/>
    <col min="3" max="3" width="55.83203125" style="1" customWidth="1"/>
    <col min="4" max="4" width="25.6640625" style="1" customWidth="1"/>
    <col min="5" max="5" width="11.6640625" style="1" customWidth="1"/>
    <col min="6" max="6" width="16.33203125" style="1" customWidth="1"/>
  </cols>
  <sheetData>
    <row r="1" spans="1:6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30" customHeight="1">
      <c r="A2" s="3">
        <v>1</v>
      </c>
      <c r="B2" s="3" t="s">
        <v>6</v>
      </c>
      <c r="C2" s="3" t="s">
        <v>7</v>
      </c>
      <c r="D2" s="3"/>
      <c r="E2" s="3" t="s">
        <v>8</v>
      </c>
      <c r="F2" s="3">
        <v>100</v>
      </c>
    </row>
    <row r="3" spans="1:6" ht="30" customHeight="1">
      <c r="A3" s="3">
        <v>2</v>
      </c>
      <c r="B3" s="3" t="s">
        <v>6</v>
      </c>
      <c r="C3" s="3" t="s">
        <v>9</v>
      </c>
      <c r="D3" s="3"/>
      <c r="E3" s="3" t="s">
        <v>10</v>
      </c>
      <c r="F3" s="3">
        <v>50</v>
      </c>
    </row>
    <row r="4" spans="1:6" ht="30" customHeight="1">
      <c r="A4" s="3">
        <v>3</v>
      </c>
      <c r="B4" s="3" t="s">
        <v>6</v>
      </c>
      <c r="C4" s="3" t="s">
        <v>11</v>
      </c>
      <c r="D4" s="3"/>
      <c r="E4" s="3" t="s">
        <v>10</v>
      </c>
      <c r="F4" s="3">
        <v>8</v>
      </c>
    </row>
    <row r="5" spans="1:6" ht="30" customHeight="1">
      <c r="A5" s="3">
        <v>4</v>
      </c>
      <c r="B5" s="3" t="s">
        <v>6</v>
      </c>
      <c r="C5" s="3" t="s">
        <v>12</v>
      </c>
      <c r="D5" s="3"/>
      <c r="E5" s="3" t="s">
        <v>10</v>
      </c>
      <c r="F5" s="3">
        <v>1</v>
      </c>
    </row>
    <row r="6" spans="1:6" ht="30" customHeight="1">
      <c r="A6" s="3">
        <v>5</v>
      </c>
      <c r="B6" s="3" t="s">
        <v>6</v>
      </c>
      <c r="C6" s="3" t="s">
        <v>13</v>
      </c>
      <c r="D6" s="3"/>
      <c r="E6" s="3" t="s">
        <v>10</v>
      </c>
      <c r="F6" s="3">
        <v>1</v>
      </c>
    </row>
    <row r="7" spans="1:6" ht="30" customHeight="1">
      <c r="A7" s="3">
        <v>6</v>
      </c>
      <c r="B7" s="3" t="s">
        <v>6</v>
      </c>
      <c r="C7" s="3" t="s">
        <v>14</v>
      </c>
      <c r="D7" s="3"/>
      <c r="E7" s="3" t="s">
        <v>8</v>
      </c>
      <c r="F7" s="3">
        <v>100</v>
      </c>
    </row>
    <row r="8" spans="1:6" ht="30" customHeight="1">
      <c r="A8" s="3">
        <v>7</v>
      </c>
      <c r="B8" s="3" t="s">
        <v>6</v>
      </c>
      <c r="C8" s="3" t="s">
        <v>15</v>
      </c>
      <c r="D8" s="3" t="s">
        <v>16</v>
      </c>
      <c r="E8" s="3" t="s">
        <v>8</v>
      </c>
      <c r="F8" s="3">
        <v>100</v>
      </c>
    </row>
    <row r="9" spans="1:6" ht="30" customHeight="1">
      <c r="A9" s="3">
        <v>8</v>
      </c>
      <c r="B9" s="3" t="s">
        <v>6</v>
      </c>
      <c r="C9" s="3" t="s">
        <v>17</v>
      </c>
      <c r="D9" s="3"/>
      <c r="E9" s="3" t="s">
        <v>10</v>
      </c>
      <c r="F9" s="3">
        <v>1</v>
      </c>
    </row>
    <row r="10" spans="1:6" ht="30" customHeight="1">
      <c r="A10" s="3">
        <v>9</v>
      </c>
      <c r="B10" s="3" t="s">
        <v>6</v>
      </c>
      <c r="C10" s="3" t="s">
        <v>18</v>
      </c>
      <c r="D10" s="3"/>
      <c r="E10" s="3" t="s">
        <v>10</v>
      </c>
      <c r="F10" s="3">
        <v>1</v>
      </c>
    </row>
  </sheetData>
  <pageMargins left="0.39370077848434398" right="0.39370077848434398" top="0.39370077848434398" bottom="0.39370077848434398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130" zoomScaleNormal="130" workbookViewId="0">
      <selection activeCell="N16" sqref="N16:N19"/>
    </sheetView>
  </sheetViews>
  <sheetFormatPr defaultColWidth="10.5" defaultRowHeight="11.25" customHeight="1"/>
  <cols>
    <col min="1" max="1" width="8.1640625" style="1" customWidth="1"/>
    <col min="2" max="2" width="31.1640625" style="1" customWidth="1"/>
    <col min="3" max="3" width="45.83203125" style="1" customWidth="1"/>
    <col min="4" max="4" width="29.83203125" style="4" bestFit="1" customWidth="1"/>
    <col min="5" max="5" width="0" style="1" hidden="1" customWidth="1"/>
    <col min="6" max="6" width="45.1640625" style="1" bestFit="1" customWidth="1"/>
    <col min="7" max="7" width="19.1640625" style="5" hidden="1" customWidth="1"/>
    <col min="8" max="8" width="13.83203125" style="6" hidden="1" customWidth="1"/>
    <col min="9" max="9" width="15.5" style="6" hidden="1" customWidth="1"/>
    <col min="10" max="10" width="10.5" style="5" hidden="1" bestFit="1" customWidth="1"/>
    <col min="11" max="11" width="14.1640625" style="5" hidden="1" customWidth="1"/>
    <col min="12" max="12" width="12.5" style="5" hidden="1" customWidth="1"/>
    <col min="13" max="13" width="29.33203125" style="5" customWidth="1"/>
    <col min="14" max="14" width="9.1640625" style="5" customWidth="1"/>
    <col min="15" max="15" width="16" style="5" customWidth="1"/>
    <col min="16" max="16" width="15.1640625" style="5" customWidth="1"/>
  </cols>
  <sheetData>
    <row r="1" spans="1:16" ht="45.75" customHeight="1">
      <c r="B1" s="7" t="s">
        <v>19</v>
      </c>
    </row>
    <row r="2" spans="1:16" s="8" customFormat="1" ht="45" customHeight="1">
      <c r="A2" s="9" t="s">
        <v>0</v>
      </c>
      <c r="B2" s="10" t="s">
        <v>1</v>
      </c>
      <c r="C2" s="10" t="s">
        <v>2</v>
      </c>
      <c r="D2" s="11" t="s">
        <v>20</v>
      </c>
      <c r="E2" s="9" t="s">
        <v>4</v>
      </c>
      <c r="F2" s="12" t="s">
        <v>21</v>
      </c>
      <c r="G2" s="13"/>
      <c r="H2" s="14"/>
      <c r="I2" s="14"/>
      <c r="J2" s="13" t="s">
        <v>22</v>
      </c>
      <c r="K2" s="15" t="s">
        <v>23</v>
      </c>
      <c r="L2" s="15" t="s">
        <v>24</v>
      </c>
      <c r="M2" s="16" t="s">
        <v>25</v>
      </c>
      <c r="N2" s="16" t="s">
        <v>26</v>
      </c>
      <c r="O2" s="17" t="s">
        <v>27</v>
      </c>
      <c r="P2" s="17" t="s">
        <v>28</v>
      </c>
    </row>
    <row r="3" spans="1:16" ht="30" customHeight="1">
      <c r="A3" s="3">
        <v>1</v>
      </c>
      <c r="B3" s="18" t="s">
        <v>6</v>
      </c>
      <c r="C3" s="18" t="s">
        <v>7</v>
      </c>
      <c r="D3" s="19" t="s">
        <v>29</v>
      </c>
      <c r="E3" s="3" t="s">
        <v>8</v>
      </c>
      <c r="F3" s="3">
        <v>100</v>
      </c>
      <c r="G3" s="20" t="s">
        <v>30</v>
      </c>
      <c r="H3" s="6">
        <v>4200</v>
      </c>
      <c r="I3" s="6">
        <f t="shared" ref="I3:I11" si="0">H3*F3</f>
        <v>420000</v>
      </c>
      <c r="J3" s="5">
        <v>2</v>
      </c>
      <c r="K3" s="5">
        <f t="shared" ref="K3:K11" si="1">H3*J3</f>
        <v>8400</v>
      </c>
      <c r="L3" s="21">
        <f t="shared" ref="L3:L11" si="2">K3*F3</f>
        <v>840000</v>
      </c>
      <c r="M3" s="22">
        <f t="shared" ref="M3:M11" si="3">K3/12500</f>
        <v>0.67200000000000004</v>
      </c>
      <c r="N3" s="22">
        <f t="shared" ref="N3:N11" si="4">M3*F3</f>
        <v>67.2</v>
      </c>
      <c r="O3" s="23" t="s">
        <v>31</v>
      </c>
      <c r="P3" s="22"/>
    </row>
    <row r="4" spans="1:16" ht="30" customHeight="1">
      <c r="A4" s="3">
        <v>2</v>
      </c>
      <c r="B4" s="18" t="s">
        <v>6</v>
      </c>
      <c r="C4" s="18" t="s">
        <v>9</v>
      </c>
      <c r="D4" s="19" t="s">
        <v>32</v>
      </c>
      <c r="E4" s="3" t="s">
        <v>10</v>
      </c>
      <c r="F4" s="3">
        <v>50</v>
      </c>
      <c r="G4" s="24" t="s">
        <v>33</v>
      </c>
      <c r="H4" s="6">
        <v>13000</v>
      </c>
      <c r="I4" s="6">
        <f t="shared" si="0"/>
        <v>650000</v>
      </c>
      <c r="J4" s="5">
        <v>2</v>
      </c>
      <c r="K4" s="5">
        <f t="shared" si="1"/>
        <v>26000</v>
      </c>
      <c r="L4" s="21">
        <f t="shared" si="2"/>
        <v>1300000</v>
      </c>
      <c r="M4" s="22">
        <f t="shared" si="3"/>
        <v>2.08</v>
      </c>
      <c r="N4" s="22">
        <f t="shared" si="4"/>
        <v>104</v>
      </c>
      <c r="O4" s="23" t="s">
        <v>31</v>
      </c>
      <c r="P4" s="22"/>
    </row>
    <row r="5" spans="1:16" ht="30" customHeight="1">
      <c r="A5" s="3">
        <v>3</v>
      </c>
      <c r="B5" s="18" t="s">
        <v>6</v>
      </c>
      <c r="C5" s="18" t="s">
        <v>11</v>
      </c>
      <c r="D5" s="19" t="s">
        <v>34</v>
      </c>
      <c r="E5" s="3" t="s">
        <v>10</v>
      </c>
      <c r="F5" s="3">
        <v>8</v>
      </c>
      <c r="G5" s="24" t="s">
        <v>35</v>
      </c>
      <c r="H5" s="6">
        <v>1000</v>
      </c>
      <c r="I5" s="6">
        <f t="shared" si="0"/>
        <v>8000</v>
      </c>
      <c r="J5" s="5">
        <v>2</v>
      </c>
      <c r="K5" s="5">
        <f t="shared" si="1"/>
        <v>2000</v>
      </c>
      <c r="L5" s="21">
        <f t="shared" si="2"/>
        <v>16000</v>
      </c>
      <c r="M5" s="22">
        <f t="shared" si="3"/>
        <v>0.16</v>
      </c>
      <c r="N5" s="22">
        <f t="shared" si="4"/>
        <v>1.28</v>
      </c>
      <c r="O5" s="23" t="s">
        <v>31</v>
      </c>
      <c r="P5" s="22"/>
    </row>
    <row r="6" spans="1:16" ht="30" hidden="1" customHeight="1">
      <c r="A6" s="3">
        <v>4</v>
      </c>
      <c r="B6" s="18" t="s">
        <v>6</v>
      </c>
      <c r="C6" s="25" t="s">
        <v>12</v>
      </c>
      <c r="D6" s="19"/>
      <c r="E6" s="3" t="s">
        <v>10</v>
      </c>
      <c r="F6" s="3">
        <v>1</v>
      </c>
      <c r="I6" s="6">
        <f t="shared" si="0"/>
        <v>0</v>
      </c>
      <c r="J6" s="5">
        <v>2</v>
      </c>
      <c r="K6" s="5">
        <f t="shared" si="1"/>
        <v>0</v>
      </c>
      <c r="L6" s="21">
        <f t="shared" si="2"/>
        <v>0</v>
      </c>
      <c r="M6" s="22">
        <f t="shared" si="3"/>
        <v>0</v>
      </c>
      <c r="N6" s="22">
        <f t="shared" si="4"/>
        <v>0</v>
      </c>
      <c r="O6" s="23" t="s">
        <v>31</v>
      </c>
      <c r="P6" s="22"/>
    </row>
    <row r="7" spans="1:16" ht="30" customHeight="1">
      <c r="A7" s="3">
        <v>5</v>
      </c>
      <c r="B7" s="18" t="s">
        <v>6</v>
      </c>
      <c r="C7" s="18" t="s">
        <v>13</v>
      </c>
      <c r="D7" s="26" t="s">
        <v>36</v>
      </c>
      <c r="E7" s="3" t="s">
        <v>10</v>
      </c>
      <c r="F7" s="3">
        <v>1</v>
      </c>
      <c r="G7" s="27" t="s">
        <v>37</v>
      </c>
      <c r="H7" s="6">
        <v>35000</v>
      </c>
      <c r="I7" s="6">
        <f t="shared" si="0"/>
        <v>35000</v>
      </c>
      <c r="J7" s="5">
        <v>2</v>
      </c>
      <c r="K7" s="5">
        <f t="shared" si="1"/>
        <v>70000</v>
      </c>
      <c r="L7" s="21">
        <f t="shared" si="2"/>
        <v>70000</v>
      </c>
      <c r="M7" s="22">
        <f t="shared" si="3"/>
        <v>5.6</v>
      </c>
      <c r="N7" s="22">
        <f t="shared" si="4"/>
        <v>5.6</v>
      </c>
      <c r="O7" s="23" t="s">
        <v>31</v>
      </c>
      <c r="P7" s="22"/>
    </row>
    <row r="8" spans="1:16" ht="30" hidden="1" customHeight="1">
      <c r="A8" s="3">
        <v>6</v>
      </c>
      <c r="B8" s="18" t="s">
        <v>6</v>
      </c>
      <c r="C8" s="25" t="s">
        <v>14</v>
      </c>
      <c r="D8" s="19"/>
      <c r="E8" s="3" t="s">
        <v>8</v>
      </c>
      <c r="F8" s="3">
        <v>100</v>
      </c>
      <c r="I8" s="6">
        <f t="shared" si="0"/>
        <v>0</v>
      </c>
      <c r="J8" s="5">
        <v>2</v>
      </c>
      <c r="K8" s="5">
        <f t="shared" si="1"/>
        <v>0</v>
      </c>
      <c r="L8" s="21">
        <f t="shared" si="2"/>
        <v>0</v>
      </c>
      <c r="M8" s="22">
        <f t="shared" si="3"/>
        <v>0</v>
      </c>
      <c r="N8" s="22">
        <f t="shared" si="4"/>
        <v>0</v>
      </c>
      <c r="O8" s="23" t="s">
        <v>31</v>
      </c>
      <c r="P8" s="22"/>
    </row>
    <row r="9" spans="1:16" ht="30" hidden="1" customHeight="1">
      <c r="A9" s="3">
        <v>7</v>
      </c>
      <c r="B9" s="18" t="s">
        <v>6</v>
      </c>
      <c r="C9" s="25" t="s">
        <v>15</v>
      </c>
      <c r="D9" s="19"/>
      <c r="E9" s="3" t="s">
        <v>8</v>
      </c>
      <c r="F9" s="3">
        <v>100</v>
      </c>
      <c r="I9" s="6">
        <f t="shared" si="0"/>
        <v>0</v>
      </c>
      <c r="J9" s="5">
        <v>2</v>
      </c>
      <c r="K9" s="5">
        <f t="shared" si="1"/>
        <v>0</v>
      </c>
      <c r="L9" s="21">
        <f t="shared" si="2"/>
        <v>0</v>
      </c>
      <c r="M9" s="22">
        <f t="shared" si="3"/>
        <v>0</v>
      </c>
      <c r="N9" s="22">
        <f t="shared" si="4"/>
        <v>0</v>
      </c>
      <c r="O9" s="23" t="s">
        <v>31</v>
      </c>
      <c r="P9" s="22"/>
    </row>
    <row r="10" spans="1:16" ht="30" customHeight="1">
      <c r="A10" s="3">
        <v>8</v>
      </c>
      <c r="B10" s="18" t="s">
        <v>6</v>
      </c>
      <c r="C10" s="18" t="s">
        <v>17</v>
      </c>
      <c r="D10" s="19" t="s">
        <v>17</v>
      </c>
      <c r="E10" s="3" t="s">
        <v>10</v>
      </c>
      <c r="F10" s="3">
        <v>1</v>
      </c>
      <c r="G10" s="24" t="s">
        <v>38</v>
      </c>
      <c r="H10" s="6">
        <v>2000000</v>
      </c>
      <c r="I10" s="6">
        <f t="shared" si="0"/>
        <v>2000000</v>
      </c>
      <c r="J10" s="5">
        <v>2</v>
      </c>
      <c r="K10" s="5">
        <f t="shared" si="1"/>
        <v>4000000</v>
      </c>
      <c r="L10" s="21">
        <f t="shared" si="2"/>
        <v>4000000</v>
      </c>
      <c r="M10" s="22">
        <f t="shared" si="3"/>
        <v>320</v>
      </c>
      <c r="N10" s="22">
        <f t="shared" si="4"/>
        <v>320</v>
      </c>
      <c r="O10" s="23" t="s">
        <v>31</v>
      </c>
      <c r="P10" s="22"/>
    </row>
    <row r="11" spans="1:16" ht="30" customHeight="1">
      <c r="A11" s="28">
        <v>9</v>
      </c>
      <c r="B11" s="29" t="s">
        <v>6</v>
      </c>
      <c r="C11" s="30" t="s">
        <v>18</v>
      </c>
      <c r="D11" s="31" t="s">
        <v>39</v>
      </c>
      <c r="E11" s="28" t="s">
        <v>10</v>
      </c>
      <c r="F11" s="28">
        <v>1</v>
      </c>
      <c r="G11" s="32" t="s">
        <v>40</v>
      </c>
      <c r="H11" s="33">
        <f>250*12700</f>
        <v>3175000</v>
      </c>
      <c r="I11" s="33">
        <f t="shared" si="0"/>
        <v>3175000</v>
      </c>
      <c r="J11" s="32">
        <v>2</v>
      </c>
      <c r="K11" s="32">
        <f t="shared" si="1"/>
        <v>6350000</v>
      </c>
      <c r="L11" s="34">
        <f t="shared" si="2"/>
        <v>6350000</v>
      </c>
      <c r="M11" s="22">
        <f t="shared" si="3"/>
        <v>508</v>
      </c>
      <c r="N11" s="22">
        <f t="shared" si="4"/>
        <v>508</v>
      </c>
      <c r="O11" s="23" t="s">
        <v>31</v>
      </c>
      <c r="P11" s="22"/>
    </row>
    <row r="12" spans="1:16" s="35" customFormat="1" ht="42" customHeight="1">
      <c r="A12" s="36"/>
      <c r="B12" s="37" t="s">
        <v>41</v>
      </c>
      <c r="C12" s="36"/>
      <c r="D12" s="38"/>
      <c r="E12" s="38"/>
      <c r="F12" s="38"/>
      <c r="G12" s="39"/>
      <c r="H12" s="39"/>
      <c r="I12" s="39">
        <f>SUM(I3:I11)</f>
        <v>6288000</v>
      </c>
      <c r="J12" s="39"/>
      <c r="K12" s="39"/>
      <c r="L12" s="39">
        <f>SUM(L3:L11)</f>
        <v>12576000</v>
      </c>
      <c r="M12" s="39"/>
      <c r="N12" s="39">
        <f>SUM(N3:N11)</f>
        <v>1006.0799999999999</v>
      </c>
      <c r="O12" s="39"/>
      <c r="P12" s="39"/>
    </row>
    <row r="16" spans="1:16" ht="40.5" customHeight="1">
      <c r="E16" s="40">
        <v>1</v>
      </c>
      <c r="F16" s="41" t="s">
        <v>42</v>
      </c>
      <c r="N16" s="42">
        <v>147000</v>
      </c>
    </row>
    <row r="17" spans="5:14" ht="14.25" customHeight="1">
      <c r="E17" s="40">
        <v>2</v>
      </c>
      <c r="N17" s="42">
        <v>46500</v>
      </c>
    </row>
    <row r="18" spans="5:14" ht="14.25" customHeight="1">
      <c r="E18" s="40">
        <v>3</v>
      </c>
      <c r="N18" s="42">
        <v>82800</v>
      </c>
    </row>
    <row r="19" spans="5:14" ht="14.25" customHeight="1">
      <c r="E19" s="40">
        <v>4</v>
      </c>
      <c r="N19" s="42">
        <v>24000</v>
      </c>
    </row>
    <row r="20" spans="5:14" ht="14.25" customHeight="1"/>
    <row r="21" spans="5:14" ht="14.25" customHeight="1">
      <c r="N21">
        <f>SUM(N16:N19)</f>
        <v>300300</v>
      </c>
    </row>
    <row r="22" spans="5:14" ht="14.25" customHeight="1"/>
    <row r="23" spans="5:14" ht="14.25" customHeight="1"/>
    <row r="24" spans="5:14" ht="14.25" customHeight="1"/>
    <row r="25" spans="5:14" ht="14.25" customHeight="1"/>
    <row r="26" spans="5:14" ht="14.25" customHeight="1"/>
    <row r="27" spans="5:14" ht="14.25" customHeight="1"/>
    <row r="28" spans="5:14" ht="14.25" customHeight="1"/>
  </sheetData>
  <pageMargins left="0.69999998807907104" right="0.69999998807907104" top="0.75" bottom="0.75" header="0.30000001192092901" footer="0.30000001192092901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23" sqref="C23"/>
    </sheetView>
  </sheetViews>
  <sheetFormatPr defaultColWidth="9.33203125" defaultRowHeight="11.25" customHeight="1"/>
  <cols>
    <col min="1" max="1" width="8.1640625" style="5" customWidth="1"/>
    <col min="2" max="2" width="31.1640625" style="5" customWidth="1"/>
    <col min="3" max="3" width="45.83203125" style="5" customWidth="1"/>
    <col min="4" max="4" width="35.5" style="5" customWidth="1"/>
    <col min="5" max="5" width="11.6640625" style="5" customWidth="1"/>
    <col min="6" max="6" width="16.33203125" style="5" customWidth="1"/>
    <col min="7" max="12" width="9.33203125" style="5"/>
    <col min="13" max="13" width="17.5" style="5" customWidth="1"/>
    <col min="14" max="14" width="18.1640625" style="5" customWidth="1"/>
    <col min="15" max="15" width="16" style="5" customWidth="1"/>
    <col min="16" max="16" width="15.1640625" style="5" customWidth="1"/>
  </cols>
  <sheetData>
    <row r="1" spans="1:16" ht="14.25">
      <c r="B1" s="43" t="s">
        <v>19</v>
      </c>
    </row>
    <row r="2" spans="1:16" ht="90">
      <c r="A2" s="9" t="s">
        <v>0</v>
      </c>
      <c r="B2" s="10" t="s">
        <v>1</v>
      </c>
      <c r="C2" s="10" t="s">
        <v>2</v>
      </c>
      <c r="D2" s="11" t="s">
        <v>20</v>
      </c>
      <c r="E2" s="9" t="s">
        <v>4</v>
      </c>
      <c r="F2" s="12" t="s">
        <v>21</v>
      </c>
      <c r="G2" s="44"/>
      <c r="H2" s="14"/>
      <c r="I2" s="14"/>
      <c r="J2" s="45" t="s">
        <v>22</v>
      </c>
      <c r="K2" s="15" t="s">
        <v>23</v>
      </c>
      <c r="L2" s="15" t="s">
        <v>24</v>
      </c>
      <c r="M2" s="16" t="s">
        <v>25</v>
      </c>
      <c r="N2" s="16" t="s">
        <v>26</v>
      </c>
      <c r="O2" s="17" t="s">
        <v>27</v>
      </c>
      <c r="P2" s="17" t="s">
        <v>28</v>
      </c>
    </row>
    <row r="3" spans="1:16" ht="22.5">
      <c r="A3" s="3">
        <v>1</v>
      </c>
      <c r="B3" s="18" t="s">
        <v>6</v>
      </c>
      <c r="C3" s="18" t="s">
        <v>7</v>
      </c>
      <c r="D3" s="19" t="s">
        <v>29</v>
      </c>
      <c r="E3" s="3" t="s">
        <v>8</v>
      </c>
      <c r="F3" s="3">
        <v>100</v>
      </c>
      <c r="G3" s="20" t="s">
        <v>30</v>
      </c>
      <c r="H3" s="46">
        <v>4200</v>
      </c>
      <c r="I3" s="6">
        <f t="shared" ref="I3:I11" si="0">H3*F3</f>
        <v>420000</v>
      </c>
      <c r="J3" s="5">
        <v>2</v>
      </c>
      <c r="K3" s="47">
        <f t="shared" ref="K3:K11" si="1">H3*J3</f>
        <v>8400</v>
      </c>
      <c r="L3" s="48">
        <f t="shared" ref="L3:L11" si="2">K3*F3</f>
        <v>840000</v>
      </c>
      <c r="M3" s="22">
        <f t="shared" ref="M3:M11" si="3">K3/12500</f>
        <v>0.67200000000000004</v>
      </c>
      <c r="N3" s="22">
        <f t="shared" ref="N3:N11" si="4">M3*F3</f>
        <v>67.2</v>
      </c>
      <c r="O3" s="23" t="s">
        <v>31</v>
      </c>
      <c r="P3" s="22"/>
    </row>
    <row r="4" spans="1:16" ht="22.5">
      <c r="A4" s="3">
        <v>2</v>
      </c>
      <c r="B4" s="18" t="s">
        <v>6</v>
      </c>
      <c r="C4" s="18" t="s">
        <v>9</v>
      </c>
      <c r="D4" s="19" t="s">
        <v>32</v>
      </c>
      <c r="E4" s="3" t="s">
        <v>10</v>
      </c>
      <c r="F4" s="3">
        <v>50</v>
      </c>
      <c r="G4" s="49" t="s">
        <v>33</v>
      </c>
      <c r="H4" s="6">
        <v>13000</v>
      </c>
      <c r="I4" s="6">
        <f t="shared" si="0"/>
        <v>650000</v>
      </c>
      <c r="J4" s="5">
        <v>2</v>
      </c>
      <c r="K4" s="5">
        <f t="shared" si="1"/>
        <v>26000</v>
      </c>
      <c r="L4" s="21">
        <f t="shared" si="2"/>
        <v>1300000</v>
      </c>
      <c r="M4" s="22">
        <f t="shared" si="3"/>
        <v>2.08</v>
      </c>
      <c r="N4" s="22">
        <f t="shared" si="4"/>
        <v>104</v>
      </c>
      <c r="O4" s="23" t="s">
        <v>31</v>
      </c>
      <c r="P4" s="22"/>
    </row>
    <row r="5" spans="1:16" ht="22.5">
      <c r="A5" s="3">
        <v>3</v>
      </c>
      <c r="B5" s="18" t="s">
        <v>6</v>
      </c>
      <c r="C5" s="18" t="s">
        <v>11</v>
      </c>
      <c r="D5" s="19" t="s">
        <v>34</v>
      </c>
      <c r="E5" s="3" t="s">
        <v>10</v>
      </c>
      <c r="F5" s="3">
        <v>8</v>
      </c>
      <c r="G5" s="49" t="s">
        <v>35</v>
      </c>
      <c r="H5" s="6">
        <v>1000</v>
      </c>
      <c r="I5" s="6">
        <f t="shared" si="0"/>
        <v>8000</v>
      </c>
      <c r="J5" s="5">
        <v>2</v>
      </c>
      <c r="K5" s="5">
        <f t="shared" si="1"/>
        <v>2000</v>
      </c>
      <c r="L5" s="21">
        <f t="shared" si="2"/>
        <v>16000</v>
      </c>
      <c r="M5" s="22">
        <f t="shared" si="3"/>
        <v>0.16</v>
      </c>
      <c r="N5" s="22">
        <f t="shared" si="4"/>
        <v>1.28</v>
      </c>
      <c r="O5" s="23" t="s">
        <v>31</v>
      </c>
      <c r="P5" s="22"/>
    </row>
    <row r="6" spans="1:16" ht="22.5">
      <c r="A6" s="3">
        <v>4</v>
      </c>
      <c r="B6" s="18" t="s">
        <v>6</v>
      </c>
      <c r="C6" s="25" t="s">
        <v>12</v>
      </c>
      <c r="D6" s="19"/>
      <c r="E6" s="3" t="s">
        <v>10</v>
      </c>
      <c r="F6" s="3">
        <v>1</v>
      </c>
      <c r="I6" s="6">
        <f t="shared" si="0"/>
        <v>0</v>
      </c>
      <c r="J6" s="5">
        <v>2</v>
      </c>
      <c r="K6" s="5">
        <f t="shared" si="1"/>
        <v>0</v>
      </c>
      <c r="L6" s="21">
        <f t="shared" si="2"/>
        <v>0</v>
      </c>
      <c r="M6" s="22">
        <f t="shared" si="3"/>
        <v>0</v>
      </c>
      <c r="N6" s="22">
        <f t="shared" si="4"/>
        <v>0</v>
      </c>
      <c r="O6" s="23" t="s">
        <v>31</v>
      </c>
      <c r="P6" s="22"/>
    </row>
    <row r="7" spans="1:16" ht="22.5">
      <c r="A7" s="3">
        <v>5</v>
      </c>
      <c r="B7" s="18" t="s">
        <v>6</v>
      </c>
      <c r="C7" s="18" t="s">
        <v>13</v>
      </c>
      <c r="D7" s="26" t="s">
        <v>36</v>
      </c>
      <c r="E7" s="3" t="s">
        <v>10</v>
      </c>
      <c r="F7" s="3">
        <v>1</v>
      </c>
      <c r="G7" s="50" t="s">
        <v>37</v>
      </c>
      <c r="H7" s="6">
        <v>35000</v>
      </c>
      <c r="I7" s="6">
        <f t="shared" si="0"/>
        <v>35000</v>
      </c>
      <c r="J7" s="5">
        <v>2</v>
      </c>
      <c r="K7" s="5">
        <f t="shared" si="1"/>
        <v>70000</v>
      </c>
      <c r="L7" s="21">
        <f t="shared" si="2"/>
        <v>70000</v>
      </c>
      <c r="M7" s="22">
        <f t="shared" si="3"/>
        <v>5.6</v>
      </c>
      <c r="N7" s="22">
        <f t="shared" si="4"/>
        <v>5.6</v>
      </c>
      <c r="O7" s="23" t="s">
        <v>31</v>
      </c>
      <c r="P7" s="22"/>
    </row>
    <row r="8" spans="1:16" ht="22.5">
      <c r="A8" s="3">
        <v>6</v>
      </c>
      <c r="B8" s="18" t="s">
        <v>6</v>
      </c>
      <c r="C8" s="25" t="s">
        <v>14</v>
      </c>
      <c r="D8" s="19"/>
      <c r="E8" s="3" t="s">
        <v>8</v>
      </c>
      <c r="F8" s="3">
        <v>100</v>
      </c>
      <c r="I8" s="6">
        <f t="shared" si="0"/>
        <v>0</v>
      </c>
      <c r="J8" s="5">
        <v>2</v>
      </c>
      <c r="K8" s="5">
        <f t="shared" si="1"/>
        <v>0</v>
      </c>
      <c r="L8" s="21">
        <f t="shared" si="2"/>
        <v>0</v>
      </c>
      <c r="M8" s="22">
        <f t="shared" si="3"/>
        <v>0</v>
      </c>
      <c r="N8" s="22">
        <f t="shared" si="4"/>
        <v>0</v>
      </c>
      <c r="O8" s="23" t="s">
        <v>31</v>
      </c>
      <c r="P8" s="22"/>
    </row>
    <row r="9" spans="1:16" ht="22.5">
      <c r="A9" s="3">
        <v>7</v>
      </c>
      <c r="B9" s="18" t="s">
        <v>6</v>
      </c>
      <c r="C9" s="25" t="s">
        <v>15</v>
      </c>
      <c r="D9" s="19"/>
      <c r="E9" s="3" t="s">
        <v>8</v>
      </c>
      <c r="F9" s="3">
        <v>100</v>
      </c>
      <c r="I9" s="6">
        <f t="shared" si="0"/>
        <v>0</v>
      </c>
      <c r="J9" s="5">
        <v>2</v>
      </c>
      <c r="K9" s="5">
        <f t="shared" si="1"/>
        <v>0</v>
      </c>
      <c r="L9" s="21">
        <f t="shared" si="2"/>
        <v>0</v>
      </c>
      <c r="M9" s="22">
        <f t="shared" si="3"/>
        <v>0</v>
      </c>
      <c r="N9" s="22">
        <f t="shared" si="4"/>
        <v>0</v>
      </c>
      <c r="O9" s="23" t="s">
        <v>31</v>
      </c>
      <c r="P9" s="22"/>
    </row>
    <row r="10" spans="1:16" ht="22.5">
      <c r="A10" s="3">
        <v>8</v>
      </c>
      <c r="B10" s="18" t="s">
        <v>6</v>
      </c>
      <c r="C10" s="18" t="s">
        <v>17</v>
      </c>
      <c r="D10" s="19" t="s">
        <v>17</v>
      </c>
      <c r="E10" s="3" t="s">
        <v>10</v>
      </c>
      <c r="F10" s="3">
        <v>1</v>
      </c>
      <c r="G10" s="49" t="s">
        <v>38</v>
      </c>
      <c r="H10" s="6">
        <v>2000000</v>
      </c>
      <c r="I10" s="6">
        <f t="shared" si="0"/>
        <v>2000000</v>
      </c>
      <c r="J10" s="5">
        <v>2</v>
      </c>
      <c r="K10" s="5">
        <f t="shared" si="1"/>
        <v>4000000</v>
      </c>
      <c r="L10" s="21">
        <f t="shared" si="2"/>
        <v>4000000</v>
      </c>
      <c r="M10" s="22">
        <f t="shared" si="3"/>
        <v>320</v>
      </c>
      <c r="N10" s="22">
        <f t="shared" si="4"/>
        <v>320</v>
      </c>
      <c r="O10" s="23" t="s">
        <v>31</v>
      </c>
      <c r="P10" s="22"/>
    </row>
    <row r="11" spans="1:16" ht="22.5">
      <c r="A11" s="28">
        <v>9</v>
      </c>
      <c r="B11" s="29" t="s">
        <v>6</v>
      </c>
      <c r="C11" s="30" t="s">
        <v>18</v>
      </c>
      <c r="D11" s="31" t="s">
        <v>39</v>
      </c>
      <c r="E11" s="28" t="s">
        <v>10</v>
      </c>
      <c r="F11" s="28">
        <v>1</v>
      </c>
      <c r="G11" s="51" t="s">
        <v>40</v>
      </c>
      <c r="H11" s="33">
        <f>250*12700</f>
        <v>3175000</v>
      </c>
      <c r="I11" s="33">
        <f t="shared" si="0"/>
        <v>3175000</v>
      </c>
      <c r="J11" s="32">
        <v>2</v>
      </c>
      <c r="K11" s="32">
        <f t="shared" si="1"/>
        <v>6350000</v>
      </c>
      <c r="L11" s="34">
        <f t="shared" si="2"/>
        <v>6350000</v>
      </c>
      <c r="M11" s="22">
        <f t="shared" si="3"/>
        <v>508</v>
      </c>
      <c r="N11" s="22">
        <f t="shared" si="4"/>
        <v>508</v>
      </c>
      <c r="O11" s="23" t="s">
        <v>31</v>
      </c>
      <c r="P11" s="22"/>
    </row>
    <row r="12" spans="1:16">
      <c r="A12" s="36"/>
      <c r="B12" s="37" t="s">
        <v>41</v>
      </c>
      <c r="C12" s="36"/>
      <c r="D12" s="38"/>
      <c r="E12" s="38"/>
      <c r="F12" s="38"/>
      <c r="G12" s="39"/>
      <c r="H12" s="39"/>
      <c r="I12" s="39">
        <f>SUM(I3:I11)</f>
        <v>6288000</v>
      </c>
      <c r="J12" s="39"/>
      <c r="K12" s="39"/>
      <c r="L12" s="39">
        <f>SUM(L3:L11)</f>
        <v>12576000</v>
      </c>
      <c r="M12" s="39"/>
      <c r="N12" s="39">
        <f>SUM(N3:N11)</f>
        <v>1006.0799999999999</v>
      </c>
      <c r="O12" s="39"/>
      <c r="P12" s="39"/>
    </row>
  </sheetData>
  <pageMargins left="0.69999998807907104" right="0.69999998807907104" top="0.75" bottom="0.75" header="0.30000001192092901" footer="0.30000001192092901"/>
  <pageSetup fitToWidth="0" fitToHeight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25"/>
  <sheetViews>
    <sheetView showGridLines="0" showRowColHeaders="0" workbookViewId="0">
      <selection activeCell="L8" sqref="L8"/>
    </sheetView>
  </sheetViews>
  <sheetFormatPr defaultColWidth="14.1640625" defaultRowHeight="15" customHeight="1"/>
  <cols>
    <col min="3" max="3" width="23.83203125" customWidth="1"/>
    <col min="4" max="4" width="7.83203125" customWidth="1"/>
    <col min="5" max="5" width="42.1640625" customWidth="1"/>
    <col min="6" max="6" width="51.33203125" customWidth="1"/>
    <col min="7" max="7" width="21" customWidth="1"/>
    <col min="9" max="9" width="21.1640625" customWidth="1"/>
  </cols>
  <sheetData>
    <row r="2" spans="4:10" ht="11.25">
      <c r="E2" s="52">
        <v>45535</v>
      </c>
    </row>
    <row r="5" spans="4:10" ht="14.25">
      <c r="D5" s="53"/>
      <c r="E5" s="54" t="s">
        <v>43</v>
      </c>
      <c r="F5" s="54"/>
      <c r="G5" s="53"/>
      <c r="H5" s="53"/>
      <c r="I5" s="53"/>
      <c r="J5" s="53"/>
    </row>
    <row r="6" spans="4:10" s="55" customFormat="1" ht="51" customHeight="1">
      <c r="D6" s="56"/>
      <c r="E6" s="57" t="s">
        <v>44</v>
      </c>
      <c r="F6" s="57"/>
      <c r="G6" s="58" t="s">
        <v>45</v>
      </c>
      <c r="H6" s="59" t="s">
        <v>46</v>
      </c>
      <c r="I6" s="60" t="s">
        <v>47</v>
      </c>
      <c r="J6" s="60" t="s">
        <v>48</v>
      </c>
    </row>
    <row r="7" spans="4:10" ht="96" customHeight="1">
      <c r="D7" s="61">
        <v>1</v>
      </c>
      <c r="E7" s="62" t="s">
        <v>49</v>
      </c>
      <c r="F7" s="62"/>
      <c r="G7" s="63" t="s">
        <v>50</v>
      </c>
      <c r="H7" s="64">
        <v>147000</v>
      </c>
      <c r="I7" s="62" t="s">
        <v>51</v>
      </c>
      <c r="J7" s="65" t="s">
        <v>52</v>
      </c>
    </row>
    <row r="8" spans="4:10" ht="160.5" customHeight="1">
      <c r="D8" s="61">
        <v>2</v>
      </c>
      <c r="E8" s="62" t="s">
        <v>53</v>
      </c>
      <c r="F8" s="62"/>
      <c r="G8" s="63" t="s">
        <v>54</v>
      </c>
      <c r="H8" s="64">
        <v>46500</v>
      </c>
      <c r="I8" s="62" t="s">
        <v>55</v>
      </c>
      <c r="J8" s="65" t="s">
        <v>56</v>
      </c>
    </row>
    <row r="9" spans="4:10" ht="76.5" customHeight="1">
      <c r="D9" s="61">
        <v>3</v>
      </c>
      <c r="E9" s="62" t="s">
        <v>57</v>
      </c>
      <c r="F9" s="62"/>
      <c r="G9" s="63" t="s">
        <v>58</v>
      </c>
      <c r="H9" s="64">
        <v>82800</v>
      </c>
      <c r="I9" s="62" t="s">
        <v>59</v>
      </c>
      <c r="J9" s="65" t="s">
        <v>60</v>
      </c>
    </row>
    <row r="10" spans="4:10" ht="155.25" customHeight="1">
      <c r="D10" s="61">
        <v>4</v>
      </c>
      <c r="E10" s="62" t="s">
        <v>61</v>
      </c>
      <c r="F10" s="62"/>
      <c r="G10" s="63" t="s">
        <v>62</v>
      </c>
      <c r="H10" s="64">
        <v>24000</v>
      </c>
      <c r="I10" s="62" t="s">
        <v>63</v>
      </c>
      <c r="J10" s="65" t="s">
        <v>64</v>
      </c>
    </row>
    <row r="11" spans="4:10" ht="7.5" customHeight="1">
      <c r="D11" s="53"/>
      <c r="E11" s="53"/>
      <c r="F11" s="53"/>
      <c r="G11" s="66"/>
      <c r="H11" s="67"/>
      <c r="I11" s="53"/>
      <c r="J11" s="53"/>
    </row>
    <row r="12" spans="4:10" ht="15.75">
      <c r="D12" s="53"/>
      <c r="E12" s="68" t="s">
        <v>65</v>
      </c>
      <c r="F12" s="68"/>
      <c r="G12" s="66"/>
      <c r="H12" s="69">
        <f>SUM(H7:H10)</f>
        <v>300300</v>
      </c>
      <c r="I12" s="53"/>
      <c r="J12" s="53"/>
    </row>
    <row r="13" spans="4:10" ht="11.25">
      <c r="D13" s="53"/>
      <c r="E13" s="53"/>
      <c r="F13" s="53"/>
      <c r="G13" s="53"/>
      <c r="H13" s="53"/>
      <c r="I13" s="53"/>
      <c r="J13" s="53"/>
    </row>
    <row r="14" spans="4:10" ht="11.25">
      <c r="D14" s="53"/>
      <c r="E14" s="53"/>
      <c r="F14" s="53"/>
      <c r="G14" s="53"/>
      <c r="H14" s="53"/>
      <c r="I14" s="53"/>
      <c r="J14" s="53"/>
    </row>
    <row r="15" spans="4:10" ht="11.25">
      <c r="D15" s="53"/>
      <c r="E15" s="53"/>
      <c r="F15" s="53"/>
      <c r="G15" s="53"/>
      <c r="H15" s="53"/>
      <c r="I15" s="53"/>
      <c r="J15" s="53"/>
    </row>
    <row r="16" spans="4:10" ht="11.25">
      <c r="D16" s="53"/>
      <c r="E16" s="53"/>
      <c r="F16" s="53"/>
      <c r="G16" s="53"/>
      <c r="H16" s="53"/>
      <c r="I16" s="53"/>
      <c r="J16" s="53"/>
    </row>
    <row r="17" spans="4:10" ht="11.25">
      <c r="D17" s="53"/>
      <c r="E17" s="53"/>
      <c r="F17" s="53"/>
      <c r="G17" s="53"/>
      <c r="H17" s="53"/>
      <c r="I17" s="53"/>
      <c r="J17" s="53"/>
    </row>
    <row r="18" spans="4:10" ht="11.25">
      <c r="D18" s="53"/>
      <c r="E18" s="53"/>
      <c r="F18" s="53"/>
      <c r="G18" s="53"/>
      <c r="H18" s="53"/>
      <c r="I18" s="53"/>
      <c r="J18" s="53"/>
    </row>
    <row r="19" spans="4:10" ht="11.25">
      <c r="D19" s="53"/>
      <c r="E19" s="53"/>
      <c r="F19" s="53"/>
      <c r="G19" s="53"/>
      <c r="H19" s="53"/>
      <c r="I19" s="53"/>
      <c r="J19" s="53"/>
    </row>
    <row r="20" spans="4:10" ht="11.25">
      <c r="D20" s="53"/>
      <c r="E20" s="53"/>
      <c r="F20" s="53"/>
      <c r="G20" s="53"/>
      <c r="H20" s="53"/>
      <c r="I20" s="53"/>
      <c r="J20" s="53"/>
    </row>
    <row r="21" spans="4:10" ht="11.25">
      <c r="D21" s="53"/>
      <c r="E21" s="53"/>
      <c r="F21" s="53"/>
      <c r="G21" s="53"/>
      <c r="H21" s="53"/>
      <c r="I21" s="53"/>
      <c r="J21" s="53"/>
    </row>
    <row r="22" spans="4:10" ht="11.25">
      <c r="D22" s="53"/>
      <c r="E22" s="53"/>
      <c r="F22" s="53"/>
      <c r="G22" s="53"/>
      <c r="H22" s="53"/>
      <c r="I22" s="53"/>
      <c r="J22" s="53"/>
    </row>
    <row r="23" spans="4:10" ht="11.25">
      <c r="D23" s="53"/>
      <c r="E23" s="53"/>
      <c r="F23" s="53"/>
      <c r="G23" s="53"/>
      <c r="H23" s="53"/>
      <c r="I23" s="53"/>
      <c r="J23" s="53"/>
    </row>
    <row r="24" spans="4:10" ht="11.25">
      <c r="D24" s="53"/>
      <c r="E24" s="53"/>
      <c r="F24" s="53"/>
      <c r="G24" s="53"/>
      <c r="H24" s="53"/>
      <c r="I24" s="53"/>
      <c r="J24" s="53"/>
    </row>
    <row r="25" spans="4:10" ht="11.25">
      <c r="D25" s="53"/>
      <c r="E25" s="53"/>
      <c r="F25" s="53"/>
      <c r="G25" s="53"/>
      <c r="H25" s="53"/>
      <c r="I25" s="53"/>
      <c r="J25" s="53"/>
    </row>
  </sheetData>
  <pageMargins left="0.7" right="0.7" top="0.75" bottom="0.75" header="0.3" footer="0.3"/>
  <pageSetup fitToWidth="0" fitToHeight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5"/>
  <sheetViews>
    <sheetView tabSelected="1" zoomScale="130" zoomScaleNormal="130" workbookViewId="0">
      <selection sqref="A1:R9"/>
    </sheetView>
  </sheetViews>
  <sheetFormatPr defaultColWidth="10.5" defaultRowHeight="11.25" customHeight="1"/>
  <cols>
    <col min="1" max="1" width="8.1640625" style="1" customWidth="1"/>
    <col min="2" max="2" width="22.5" style="1" customWidth="1"/>
    <col min="3" max="3" width="25.33203125" style="1" customWidth="1"/>
    <col min="4" max="4" width="39.83203125" style="4" customWidth="1"/>
    <col min="5" max="5" width="10.5" style="1" customWidth="1"/>
    <col min="6" max="6" width="13.33203125" style="1" customWidth="1"/>
    <col min="7" max="7" width="11" style="71" hidden="1" customWidth="1"/>
    <col min="8" max="8" width="11" style="5" hidden="1" customWidth="1"/>
    <col min="9" max="10" width="11" style="6" hidden="1" customWidth="1"/>
    <col min="11" max="14" width="11" style="5" hidden="1" customWidth="1"/>
    <col min="15" max="15" width="13.6640625" style="5" customWidth="1"/>
    <col min="16" max="16" width="14.33203125" style="5" customWidth="1"/>
    <col min="17" max="17" width="16" style="5" customWidth="1"/>
    <col min="18" max="18" width="15.1640625" style="5" customWidth="1"/>
  </cols>
  <sheetData>
    <row r="1" spans="1:18" ht="45.75" customHeight="1">
      <c r="B1" s="89" t="s">
        <v>71</v>
      </c>
      <c r="H1" s="76" t="s">
        <v>66</v>
      </c>
    </row>
    <row r="2" spans="1:18" s="8" customFormat="1" ht="61.5" customHeight="1">
      <c r="A2" s="9" t="s">
        <v>0</v>
      </c>
      <c r="B2" s="10" t="s">
        <v>1</v>
      </c>
      <c r="C2" s="10" t="s">
        <v>2</v>
      </c>
      <c r="D2" s="94" t="s">
        <v>69</v>
      </c>
      <c r="E2" s="9" t="s">
        <v>4</v>
      </c>
      <c r="F2" s="12" t="s">
        <v>21</v>
      </c>
      <c r="G2" s="72"/>
      <c r="H2" s="13"/>
      <c r="I2" s="14"/>
      <c r="J2" s="14"/>
      <c r="K2" s="13" t="s">
        <v>22</v>
      </c>
      <c r="L2" s="78" t="s">
        <v>23</v>
      </c>
      <c r="M2" s="78" t="s">
        <v>24</v>
      </c>
      <c r="N2" s="16" t="s">
        <v>25</v>
      </c>
      <c r="O2" s="16" t="s">
        <v>25</v>
      </c>
      <c r="P2" s="16" t="s">
        <v>26</v>
      </c>
      <c r="Q2" s="17" t="s">
        <v>27</v>
      </c>
      <c r="R2" s="17" t="s">
        <v>28</v>
      </c>
    </row>
    <row r="3" spans="1:18" ht="33.75">
      <c r="A3" s="3">
        <v>1</v>
      </c>
      <c r="B3" s="18" t="s">
        <v>6</v>
      </c>
      <c r="C3" s="18" t="s">
        <v>7</v>
      </c>
      <c r="D3" s="90" t="s">
        <v>29</v>
      </c>
      <c r="E3" s="3" t="s">
        <v>8</v>
      </c>
      <c r="F3" s="3">
        <v>100</v>
      </c>
      <c r="G3" s="73" t="s">
        <v>30</v>
      </c>
      <c r="H3" s="70">
        <v>5700</v>
      </c>
      <c r="I3" s="35">
        <v>6000</v>
      </c>
      <c r="J3" s="35">
        <f t="shared" ref="J3:J8" si="0">I3*F3</f>
        <v>600000</v>
      </c>
      <c r="K3" s="35">
        <v>2.2000000000000002</v>
      </c>
      <c r="L3" s="35">
        <f t="shared" ref="L3:L8" si="1">I3*K3</f>
        <v>13200.000000000002</v>
      </c>
      <c r="M3" s="80">
        <f t="shared" ref="M3:M8" si="2">L3*F3</f>
        <v>1320000.0000000002</v>
      </c>
      <c r="N3" s="81">
        <f>L3/12000</f>
        <v>1.1000000000000001</v>
      </c>
      <c r="O3" s="81">
        <f>ROUNDUP(N3,2)</f>
        <v>1.1000000000000001</v>
      </c>
      <c r="P3" s="81">
        <f>O3*F3</f>
        <v>110.00000000000001</v>
      </c>
      <c r="Q3" s="79" t="s">
        <v>70</v>
      </c>
      <c r="R3" s="81"/>
    </row>
    <row r="4" spans="1:18" ht="33.75">
      <c r="A4" s="3">
        <v>2</v>
      </c>
      <c r="B4" s="18" t="s">
        <v>6</v>
      </c>
      <c r="C4" s="18" t="s">
        <v>9</v>
      </c>
      <c r="D4" s="91" t="s">
        <v>32</v>
      </c>
      <c r="E4" s="3" t="s">
        <v>10</v>
      </c>
      <c r="F4" s="3">
        <v>50</v>
      </c>
      <c r="G4" s="82" t="s">
        <v>33</v>
      </c>
      <c r="H4" s="83">
        <v>14000</v>
      </c>
      <c r="I4" s="35">
        <v>15000</v>
      </c>
      <c r="J4" s="35">
        <f t="shared" si="0"/>
        <v>750000</v>
      </c>
      <c r="K4" s="35">
        <v>2.2000000000000002</v>
      </c>
      <c r="L4" s="35">
        <f t="shared" si="1"/>
        <v>33000</v>
      </c>
      <c r="M4" s="80">
        <f t="shared" si="2"/>
        <v>1650000</v>
      </c>
      <c r="N4" s="81">
        <f t="shared" ref="N4:N8" si="3">L4/12000</f>
        <v>2.75</v>
      </c>
      <c r="O4" s="81">
        <f t="shared" ref="O4:O8" si="4">ROUNDUP(N4,2)</f>
        <v>2.75</v>
      </c>
      <c r="P4" s="81">
        <f t="shared" ref="P4:P8" si="5">O4*F4</f>
        <v>137.5</v>
      </c>
      <c r="Q4" s="79" t="s">
        <v>70</v>
      </c>
      <c r="R4" s="81"/>
    </row>
    <row r="5" spans="1:18" ht="33.75">
      <c r="A5" s="3">
        <v>3</v>
      </c>
      <c r="B5" s="18" t="s">
        <v>6</v>
      </c>
      <c r="C5" s="18" t="s">
        <v>11</v>
      </c>
      <c r="D5" s="91" t="s">
        <v>34</v>
      </c>
      <c r="E5" s="3" t="s">
        <v>10</v>
      </c>
      <c r="F5" s="3">
        <v>8</v>
      </c>
      <c r="G5" s="84" t="s">
        <v>35</v>
      </c>
      <c r="H5" s="83">
        <v>1000</v>
      </c>
      <c r="I5" s="35">
        <v>1200</v>
      </c>
      <c r="J5" s="35">
        <f t="shared" si="0"/>
        <v>9600</v>
      </c>
      <c r="K5" s="35">
        <v>2.2000000000000002</v>
      </c>
      <c r="L5" s="35">
        <f t="shared" si="1"/>
        <v>2640</v>
      </c>
      <c r="M5" s="80">
        <f t="shared" si="2"/>
        <v>21120</v>
      </c>
      <c r="N5" s="81">
        <f t="shared" si="3"/>
        <v>0.22</v>
      </c>
      <c r="O5" s="81">
        <f t="shared" si="4"/>
        <v>0.22</v>
      </c>
      <c r="P5" s="81">
        <f t="shared" si="5"/>
        <v>1.76</v>
      </c>
      <c r="Q5" s="79" t="s">
        <v>70</v>
      </c>
      <c r="R5" s="81"/>
    </row>
    <row r="6" spans="1:18" ht="45">
      <c r="A6" s="3">
        <v>5</v>
      </c>
      <c r="B6" s="18" t="s">
        <v>6</v>
      </c>
      <c r="C6" s="18" t="s">
        <v>13</v>
      </c>
      <c r="D6" s="92" t="s">
        <v>36</v>
      </c>
      <c r="E6" s="3" t="s">
        <v>10</v>
      </c>
      <c r="F6" s="3">
        <v>1</v>
      </c>
      <c r="G6" s="74" t="s">
        <v>37</v>
      </c>
      <c r="H6" s="77" t="s">
        <v>67</v>
      </c>
      <c r="I6" s="35">
        <v>42000</v>
      </c>
      <c r="J6" s="35">
        <f t="shared" si="0"/>
        <v>42000</v>
      </c>
      <c r="K6" s="35">
        <v>2.2000000000000002</v>
      </c>
      <c r="L6" s="35">
        <f t="shared" si="1"/>
        <v>92400.000000000015</v>
      </c>
      <c r="M6" s="80">
        <f t="shared" si="2"/>
        <v>92400.000000000015</v>
      </c>
      <c r="N6" s="81">
        <f t="shared" si="3"/>
        <v>7.7000000000000011</v>
      </c>
      <c r="O6" s="81">
        <f t="shared" si="4"/>
        <v>7.7</v>
      </c>
      <c r="P6" s="81">
        <f t="shared" si="5"/>
        <v>7.7</v>
      </c>
      <c r="Q6" s="79" t="s">
        <v>70</v>
      </c>
      <c r="R6" s="81"/>
    </row>
    <row r="7" spans="1:18" ht="33.75">
      <c r="A7" s="3">
        <v>8</v>
      </c>
      <c r="B7" s="18" t="s">
        <v>6</v>
      </c>
      <c r="C7" s="18" t="s">
        <v>17</v>
      </c>
      <c r="D7" s="90" t="s">
        <v>17</v>
      </c>
      <c r="E7" s="3" t="s">
        <v>10</v>
      </c>
      <c r="F7" s="3">
        <v>1</v>
      </c>
      <c r="G7" s="84" t="s">
        <v>38</v>
      </c>
      <c r="H7" s="83"/>
      <c r="I7" s="35">
        <v>2600000</v>
      </c>
      <c r="J7" s="35">
        <f t="shared" si="0"/>
        <v>2600000</v>
      </c>
      <c r="K7" s="35">
        <v>2.2000000000000002</v>
      </c>
      <c r="L7" s="35">
        <f t="shared" si="1"/>
        <v>5720000</v>
      </c>
      <c r="M7" s="80">
        <f t="shared" si="2"/>
        <v>5720000</v>
      </c>
      <c r="N7" s="81">
        <f t="shared" si="3"/>
        <v>476.66666666666669</v>
      </c>
      <c r="O7" s="81">
        <f t="shared" si="4"/>
        <v>476.67</v>
      </c>
      <c r="P7" s="81">
        <f t="shared" si="5"/>
        <v>476.67</v>
      </c>
      <c r="Q7" s="79" t="s">
        <v>70</v>
      </c>
      <c r="R7" s="81"/>
    </row>
    <row r="8" spans="1:18" ht="33.75">
      <c r="A8" s="28">
        <v>9</v>
      </c>
      <c r="B8" s="29" t="s">
        <v>6</v>
      </c>
      <c r="C8" s="30" t="s">
        <v>18</v>
      </c>
      <c r="D8" s="93" t="s">
        <v>39</v>
      </c>
      <c r="E8" s="28" t="s">
        <v>10</v>
      </c>
      <c r="F8" s="28">
        <v>1</v>
      </c>
      <c r="G8" s="85" t="s">
        <v>40</v>
      </c>
      <c r="H8" s="86" t="s">
        <v>68</v>
      </c>
      <c r="I8" s="87">
        <v>5000000</v>
      </c>
      <c r="J8" s="87">
        <f t="shared" si="0"/>
        <v>5000000</v>
      </c>
      <c r="K8" s="35">
        <v>2.2000000000000002</v>
      </c>
      <c r="L8" s="87">
        <f t="shared" si="1"/>
        <v>11000000</v>
      </c>
      <c r="M8" s="88">
        <f t="shared" si="2"/>
        <v>11000000</v>
      </c>
      <c r="N8" s="81">
        <f t="shared" si="3"/>
        <v>916.66666666666663</v>
      </c>
      <c r="O8" s="81">
        <f t="shared" si="4"/>
        <v>916.67</v>
      </c>
      <c r="P8" s="81">
        <f t="shared" si="5"/>
        <v>916.67</v>
      </c>
      <c r="Q8" s="79" t="s">
        <v>70</v>
      </c>
      <c r="R8" s="81"/>
    </row>
    <row r="9" spans="1:18" s="35" customFormat="1" ht="45" customHeight="1">
      <c r="A9" s="36"/>
      <c r="B9" s="37" t="s">
        <v>41</v>
      </c>
      <c r="C9" s="36"/>
      <c r="D9" s="36"/>
      <c r="E9" s="38"/>
      <c r="F9" s="38"/>
      <c r="G9" s="75"/>
      <c r="H9" s="39"/>
      <c r="I9" s="39"/>
      <c r="J9" s="39">
        <f>SUM(J3:J8)</f>
        <v>9001600</v>
      </c>
      <c r="K9" s="39"/>
      <c r="L9" s="39"/>
      <c r="M9" s="39">
        <f>SUM(M3:M8)</f>
        <v>19803520</v>
      </c>
      <c r="N9" s="39"/>
      <c r="O9" s="39"/>
      <c r="P9" s="39">
        <f>SUM(P3:P8)</f>
        <v>1650.3</v>
      </c>
      <c r="Q9" s="39"/>
      <c r="R9" s="39"/>
    </row>
    <row r="13" spans="1:18" ht="126" customHeight="1">
      <c r="E13" s="40">
        <v>1</v>
      </c>
      <c r="F13" s="41" t="s">
        <v>42</v>
      </c>
      <c r="P13" s="42">
        <v>147000</v>
      </c>
    </row>
    <row r="14" spans="1:18" ht="14.25" customHeight="1">
      <c r="E14" s="40">
        <v>2</v>
      </c>
      <c r="P14" s="42">
        <v>46500</v>
      </c>
    </row>
    <row r="15" spans="1:18" ht="14.25" customHeight="1">
      <c r="E15" s="40">
        <v>3</v>
      </c>
      <c r="P15" s="42">
        <v>82800</v>
      </c>
    </row>
    <row r="16" spans="1:18" ht="14.25" customHeight="1">
      <c r="E16" s="40">
        <v>4</v>
      </c>
      <c r="P16" s="42">
        <v>24000</v>
      </c>
    </row>
    <row r="17" spans="16:16" ht="14.25" customHeight="1"/>
    <row r="18" spans="16:16" ht="14.25" customHeight="1">
      <c r="P18">
        <f>SUM(P13:P16)</f>
        <v>300300</v>
      </c>
    </row>
    <row r="19" spans="16:16" ht="14.25" customHeight="1"/>
    <row r="20" spans="16:16" ht="14.25" customHeight="1"/>
    <row r="21" spans="16:16" ht="14.25" customHeight="1"/>
    <row r="22" spans="16:16" ht="14.25" customHeight="1"/>
    <row r="23" spans="16:16" ht="14.25" customHeight="1"/>
    <row r="24" spans="16:16" ht="14.25" customHeight="1"/>
    <row r="25" spans="16:16" ht="14.25" customHeight="1"/>
  </sheetData>
  <pageMargins left="0.69999998807907104" right="0.69999998807907104" top="0.75" bottom="0.75" header="0.30000001192092901" footer="0.30000001192092901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TDSheet</vt:lpstr>
      <vt:lpstr>Лист1</vt:lpstr>
      <vt:lpstr>Лист2</vt:lpstr>
      <vt:lpstr>Лист3</vt:lpstr>
      <vt:lpstr>Лист1 (2)</vt:lpstr>
      <vt:lpstr>TDSheet!_ФильтрБазыДанных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Guzarov, Jamshid Q.</cp:lastModifiedBy>
  <cp:lastPrinted>2025-04-23T05:54:28Z</cp:lastPrinted>
  <dcterms:modified xsi:type="dcterms:W3CDTF">2025-04-23T05:54:39Z</dcterms:modified>
</cp:coreProperties>
</file>