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\Documents\GitHub\DOE-Calculator\"/>
    </mc:Choice>
  </mc:AlternateContent>
  <xr:revisionPtr revIDLastSave="0" documentId="13_ncr:1_{9C031DF0-8D11-40E7-A3ED-1E4E823E3CD5}" xr6:coauthVersionLast="47" xr6:coauthVersionMax="47" xr10:uidLastSave="{00000000-0000-0000-0000-000000000000}"/>
  <bookViews>
    <workbookView xWindow="-120" yWindow="-120" windowWidth="38640" windowHeight="15720" xr2:uid="{2270B55B-257F-479D-AA71-842F0286DB98}"/>
  </bookViews>
  <sheets>
    <sheet name="Bid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8" i="1" l="1"/>
  <c r="N38" i="1" s="1"/>
  <c r="O37" i="1"/>
  <c r="J37" i="1"/>
  <c r="N37" i="1" s="1"/>
  <c r="L37" i="1" s="1"/>
  <c r="O36" i="1"/>
  <c r="J36" i="1"/>
  <c r="N36" i="1" s="1"/>
  <c r="L36" i="1" s="1"/>
  <c r="O35" i="1"/>
  <c r="J35" i="1"/>
  <c r="J39" i="1" s="1"/>
  <c r="O31" i="1"/>
  <c r="M31" i="1"/>
  <c r="J31" i="1"/>
  <c r="O30" i="1"/>
  <c r="N30" i="1"/>
  <c r="M30" i="1"/>
  <c r="L30" i="1" s="1"/>
  <c r="J30" i="1"/>
  <c r="I30" i="1"/>
  <c r="O29" i="1"/>
  <c r="N29" i="1"/>
  <c r="M29" i="1"/>
  <c r="L29" i="1"/>
  <c r="J29" i="1"/>
  <c r="O28" i="1"/>
  <c r="N28" i="1"/>
  <c r="M28" i="1"/>
  <c r="L28" i="1" s="1"/>
  <c r="O27" i="1"/>
  <c r="N27" i="1"/>
  <c r="M27" i="1"/>
  <c r="L27" i="1"/>
  <c r="J27" i="1"/>
  <c r="L23" i="1"/>
  <c r="M22" i="1"/>
  <c r="L21" i="1"/>
  <c r="N20" i="1"/>
  <c r="M20" i="1"/>
  <c r="L20" i="1" s="1"/>
  <c r="M19" i="1"/>
  <c r="N19" i="1"/>
  <c r="O18" i="1"/>
  <c r="M18" i="1"/>
  <c r="L17" i="1"/>
  <c r="M16" i="1"/>
  <c r="L15" i="1"/>
  <c r="O14" i="1"/>
  <c r="N14" i="1"/>
  <c r="M14" i="1"/>
  <c r="L14" i="1" s="1"/>
  <c r="J7" i="1"/>
  <c r="J41" i="1" l="1"/>
  <c r="J44" i="1" s="1"/>
  <c r="L19" i="1"/>
  <c r="O19" i="1" s="1"/>
  <c r="N18" i="1"/>
  <c r="L18" i="1" s="1"/>
  <c r="N22" i="1"/>
  <c r="N16" i="1"/>
  <c r="N35" i="1"/>
  <c r="L35" i="1" s="1"/>
  <c r="M41" i="1"/>
  <c r="N31" i="1"/>
  <c r="L31" i="1" s="1"/>
  <c r="L16" i="1" l="1"/>
  <c r="O16" i="1" s="1"/>
  <c r="N41" i="1"/>
  <c r="O41" i="1" s="1"/>
  <c r="L22" i="1"/>
  <c r="O22" i="1" s="1"/>
</calcChain>
</file>

<file path=xl/sharedStrings.xml><?xml version="1.0" encoding="utf-8"?>
<sst xmlns="http://schemas.openxmlformats.org/spreadsheetml/2006/main" count="88" uniqueCount="58">
  <si>
    <t>SWPPP Proposal</t>
  </si>
  <si>
    <t>Quotation valid for 60 days</t>
  </si>
  <si>
    <t>P.O. Box 979, Waller, Texas 77484</t>
  </si>
  <si>
    <t>Office: 281 516 0100</t>
  </si>
  <si>
    <t>Quote Date:</t>
  </si>
  <si>
    <t>jking@doubleoakinc.com</t>
  </si>
  <si>
    <t>Bid Item</t>
  </si>
  <si>
    <t>Qty</t>
  </si>
  <si>
    <t>Best Management Practices</t>
  </si>
  <si>
    <t>Unit</t>
  </si>
  <si>
    <t>Unit Price</t>
  </si>
  <si>
    <t xml:space="preserve">Total </t>
  </si>
  <si>
    <t>QA/QC Check</t>
  </si>
  <si>
    <t>Cost</t>
  </si>
  <si>
    <t>Net</t>
  </si>
  <si>
    <t>Reinforced Silt Fence install (14 Ga)</t>
  </si>
  <si>
    <t>LF</t>
  </si>
  <si>
    <t xml:space="preserve">Reinforced Silt Fence removal </t>
  </si>
  <si>
    <t>Tree Protection Fencing (Orange Plastic)</t>
  </si>
  <si>
    <t>Curb Inlet Protection w/ Z-Dyke &amp; Gravel Bags</t>
  </si>
  <si>
    <t>EA</t>
  </si>
  <si>
    <t xml:space="preserve">Stabilized Construction Entrance </t>
  </si>
  <si>
    <t>CY</t>
  </si>
  <si>
    <t>Stabilized Construction Entrance (50' x 20') removal</t>
  </si>
  <si>
    <t>Temporary Rock Berm</t>
  </si>
  <si>
    <t>Rock Filter Dams Type 2 removal</t>
  </si>
  <si>
    <t>Concrete Truck Washout</t>
  </si>
  <si>
    <t xml:space="preserve">OSHA Safety Caps </t>
  </si>
  <si>
    <t xml:space="preserve"> </t>
  </si>
  <si>
    <t>Stabilization</t>
  </si>
  <si>
    <t>AC</t>
  </si>
  <si>
    <t xml:space="preserve">SWPPP Narrative  </t>
  </si>
  <si>
    <t xml:space="preserve">SWPPP Narrative </t>
  </si>
  <si>
    <t>TCEQ NOI Permit and Preparation Fee</t>
  </si>
  <si>
    <t>SWPPP Site Sign</t>
  </si>
  <si>
    <t>Weekly Site Inspections (Billed Monthly)</t>
  </si>
  <si>
    <t>MO</t>
  </si>
  <si>
    <t xml:space="preserve">All mobilizations must meet a $800 minimum. </t>
  </si>
  <si>
    <t>Subtotal</t>
  </si>
  <si>
    <t>There is no mobilization charge for inspections.</t>
  </si>
  <si>
    <t>Tax Rate</t>
  </si>
  <si>
    <t>Terms: Net 30</t>
  </si>
  <si>
    <t>Sales Tax</t>
  </si>
  <si>
    <t>TOTAL</t>
  </si>
  <si>
    <r>
      <t>NOTES</t>
    </r>
    <r>
      <rPr>
        <sz val="12"/>
        <rFont val="Eras Light ITC"/>
        <family val="2"/>
      </rPr>
      <t xml:space="preserve">: Includes labor, parts, materials, tools, equipment, liability insurance.  </t>
    </r>
  </si>
  <si>
    <t xml:space="preserve"> *** Prices are only Good for 60-days and Subject to Change depending upon actual date for Onsite Work Requested to be completed beyond the stated 60-days. ***</t>
  </si>
  <si>
    <t>NOTES: Includes labor, parts, materials, tools, equipment, liability insurance.  Payment terms, net 30</t>
  </si>
  <si>
    <t>Comments and Conditions</t>
  </si>
  <si>
    <t xml:space="preserve">EXCLUSIONS (unless included in scope above): Costs and logistics associated with the following: Additional Permitting and fees; Site specific safety training, special certifications, certified payroll, drug testing, background checks, LEED Requirements, etc.; maintenance; removal; grading; over-seeding/fertilizer; mowing; top soil; soil testing; labs, water source; watering; temporary irrigation; dewatering; ground water and/or well pointing management; excess dirt haul off; rock refresh; tree protection; grubbing; fence removal or replacement for access; damage to unmarked or unknown utility lines; failures upon completion due to engineering design flaws; delays due to severe weather, flooding, natural disasters, etc. Anything not specifically mentioned above. </t>
  </si>
  <si>
    <t xml:space="preserve">Accepted &amp; Approved by: </t>
  </si>
  <si>
    <t xml:space="preserve">Please acknowledge as acceptance of this bid and its terms. </t>
  </si>
  <si>
    <t>Company</t>
  </si>
  <si>
    <t>Printed Name &amp; Title</t>
  </si>
  <si>
    <t>Signature &amp; Date</t>
  </si>
  <si>
    <t xml:space="preserve">Project: </t>
  </si>
  <si>
    <t>SUBTOTAL</t>
  </si>
  <si>
    <t>Hydromulch</t>
  </si>
  <si>
    <t>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</si>
</sst>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4"/>
      <color rgb="FFFF0000"/>
      <name val="Arial Narrow"/>
      <family val="2"/>
    </font>
    <font>
      <b/>
      <sz val="30"/>
      <color theme="1"/>
      <name val="Eras Bold ITC"/>
      <family val="2"/>
    </font>
    <font>
      <b/>
      <i/>
      <sz val="14"/>
      <color rgb="FFFF0000"/>
      <name val="Eras Medium ITC"/>
      <family val="2"/>
    </font>
    <font>
      <sz val="12.5"/>
      <color theme="1"/>
      <name val="Arial Narrow"/>
      <family val="2"/>
    </font>
    <font>
      <sz val="12"/>
      <color theme="1"/>
      <name val="Eras Medium ITC"/>
      <family val="2"/>
    </font>
    <font>
      <sz val="12.5"/>
      <color theme="1"/>
      <name val="Eras Medium ITC"/>
      <family val="2"/>
    </font>
    <font>
      <b/>
      <sz val="11"/>
      <name val="Aptos Narrow"/>
      <family val="2"/>
      <scheme val="minor"/>
    </font>
    <font>
      <sz val="18"/>
      <color rgb="FFFF0000"/>
      <name val="Eras Medium ITC"/>
      <family val="2"/>
    </font>
    <font>
      <u/>
      <sz val="11"/>
      <color theme="10"/>
      <name val="Eras Medium ITC"/>
      <family val="2"/>
    </font>
    <font>
      <u/>
      <sz val="12.5"/>
      <color theme="10"/>
      <name val="Eras Medium ITC"/>
      <family val="2"/>
    </font>
    <font>
      <b/>
      <sz val="13"/>
      <name val="Eras Medium ITC"/>
      <family val="2"/>
    </font>
    <font>
      <sz val="11"/>
      <color theme="1"/>
      <name val="Eras Medium ITC"/>
      <family val="2"/>
    </font>
    <font>
      <b/>
      <sz val="13"/>
      <color rgb="FFFF0000"/>
      <name val="Eras Medium ITC"/>
      <family val="2"/>
    </font>
    <font>
      <sz val="10"/>
      <name val="Arial"/>
      <family val="2"/>
    </font>
    <font>
      <sz val="13"/>
      <name val="Eras Medium ITC"/>
      <family val="2"/>
    </font>
    <font>
      <sz val="20"/>
      <name val="Eras Medium ITC"/>
      <family val="2"/>
    </font>
    <font>
      <sz val="11"/>
      <name val="Aptos Narrow"/>
      <family val="2"/>
      <scheme val="minor"/>
    </font>
    <font>
      <sz val="20"/>
      <name val="Arial Narrow"/>
      <family val="2"/>
    </font>
    <font>
      <sz val="20"/>
      <name val="Aptos Narrow"/>
      <family val="2"/>
      <scheme val="minor"/>
    </font>
    <font>
      <b/>
      <sz val="13"/>
      <color theme="0"/>
      <name val="Eras Light ITC"/>
      <family val="2"/>
    </font>
    <font>
      <sz val="11"/>
      <color theme="1"/>
      <name val="Eras Light ITC"/>
      <family val="2"/>
    </font>
    <font>
      <b/>
      <sz val="11"/>
      <color theme="1"/>
      <name val="Eras Light ITC"/>
      <family val="2"/>
    </font>
    <font>
      <b/>
      <sz val="13"/>
      <color theme="1"/>
      <name val="Eras Light ITC"/>
      <family val="2"/>
    </font>
    <font>
      <b/>
      <i/>
      <sz val="13"/>
      <color theme="1"/>
      <name val="Eras Light ITC"/>
      <family val="2"/>
    </font>
    <font>
      <b/>
      <sz val="16.5"/>
      <color theme="1"/>
      <name val="Eras Light ITC"/>
      <family val="2"/>
    </font>
    <font>
      <sz val="16.5"/>
      <color theme="1"/>
      <name val="Eras Light ITC"/>
      <family val="2"/>
    </font>
    <font>
      <b/>
      <sz val="16.5"/>
      <name val="Eras Light ITC"/>
      <family val="2"/>
    </font>
    <font>
      <sz val="16.5"/>
      <color theme="1"/>
      <name val="Arial Narrow"/>
      <family val="2"/>
    </font>
    <font>
      <sz val="16.5"/>
      <name val="Eras Light ITC"/>
      <family val="2"/>
    </font>
    <font>
      <b/>
      <sz val="12"/>
      <name val="Eras Light ITC"/>
      <family val="2"/>
    </font>
    <font>
      <sz val="12"/>
      <name val="Eras Light ITC"/>
      <family val="2"/>
    </font>
    <font>
      <b/>
      <sz val="10"/>
      <name val="Eras Light ITC"/>
      <family val="2"/>
    </font>
    <font>
      <b/>
      <sz val="11"/>
      <name val="Eras Light ITC"/>
      <family val="2"/>
    </font>
    <font>
      <sz val="10"/>
      <name val="Eras Light ITC"/>
      <family val="2"/>
    </font>
    <font>
      <b/>
      <sz val="10"/>
      <color theme="1"/>
      <name val="Eras Light ITC"/>
      <family val="2"/>
    </font>
    <font>
      <b/>
      <i/>
      <sz val="11"/>
      <color rgb="FFFF0000"/>
      <name val="Eras Light ITC"/>
      <family val="2"/>
    </font>
    <font>
      <b/>
      <sz val="12"/>
      <name val="Eras Medium ITC"/>
      <family val="2"/>
    </font>
    <font>
      <b/>
      <sz val="12"/>
      <name val="Arial Narrow"/>
      <family val="2"/>
    </font>
    <font>
      <sz val="10"/>
      <name val="Eras Medium ITC"/>
      <family val="2"/>
    </font>
    <font>
      <sz val="10"/>
      <name val="Arial Narrow"/>
      <family val="2"/>
    </font>
    <font>
      <sz val="11"/>
      <name val="Eras Medium ITC"/>
      <family val="2"/>
    </font>
    <font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0">
      <alignment horizontal="right"/>
    </xf>
    <xf numFmtId="0" fontId="19" fillId="0" borderId="0"/>
  </cellStyleXfs>
  <cellXfs count="159">
    <xf numFmtId="0" fontId="0" fillId="0" borderId="0" xfId="0"/>
    <xf numFmtId="0" fontId="6" fillId="0" borderId="0" xfId="3" applyFont="1" applyBorder="1" applyAlignment="1">
      <alignment vertical="center"/>
    </xf>
    <xf numFmtId="0" fontId="6" fillId="0" borderId="0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6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5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4" fontId="10" fillId="0" borderId="0" xfId="0" applyNumberFormat="1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15" fillId="0" borderId="0" xfId="5" applyFont="1" applyAlignment="1">
      <alignment horizontal="left" vertical="center"/>
    </xf>
    <xf numFmtId="0" fontId="15" fillId="0" borderId="0" xfId="5" applyFont="1" applyAlignment="1">
      <alignment vertical="center"/>
    </xf>
    <xf numFmtId="0" fontId="16" fillId="0" borderId="0" xfId="4" applyFont="1" applyBorder="1" applyAlignment="1">
      <alignment vertical="center"/>
    </xf>
    <xf numFmtId="0" fontId="16" fillId="0" borderId="0" xfId="4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7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/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5" fillId="2" borderId="3" xfId="7" applyFont="1" applyFill="1" applyBorder="1" applyAlignment="1">
      <alignment horizontal="center" vertical="center" wrapText="1"/>
    </xf>
    <xf numFmtId="0" fontId="25" fillId="0" borderId="0" xfId="7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6" fillId="5" borderId="3" xfId="0" applyFont="1" applyFill="1" applyBorder="1" applyAlignment="1">
      <alignment horizontal="center"/>
    </xf>
    <xf numFmtId="0" fontId="26" fillId="5" borderId="3" xfId="1" applyNumberFormat="1" applyFont="1" applyFill="1" applyBorder="1" applyAlignment="1">
      <alignment horizontal="center" vertical="center"/>
    </xf>
    <xf numFmtId="44" fontId="26" fillId="5" borderId="3" xfId="1" applyFont="1" applyFill="1" applyBorder="1" applyAlignment="1">
      <alignment horizontal="left" vertical="center"/>
    </xf>
    <xf numFmtId="44" fontId="26" fillId="5" borderId="3" xfId="7" applyNumberFormat="1" applyFont="1" applyFill="1" applyBorder="1" applyAlignment="1">
      <alignment horizontal="left" vertical="center"/>
    </xf>
    <xf numFmtId="44" fontId="0" fillId="0" borderId="0" xfId="1" applyFont="1"/>
    <xf numFmtId="44" fontId="0" fillId="0" borderId="0" xfId="0" applyNumberFormat="1"/>
    <xf numFmtId="0" fontId="26" fillId="5" borderId="4" xfId="0" applyFont="1" applyFill="1" applyBorder="1" applyAlignment="1">
      <alignment horizontal="center"/>
    </xf>
    <xf numFmtId="0" fontId="26" fillId="5" borderId="4" xfId="7" applyFont="1" applyFill="1" applyBorder="1" applyAlignment="1">
      <alignment horizontal="left" vertical="center"/>
    </xf>
    <xf numFmtId="0" fontId="26" fillId="5" borderId="5" xfId="7" applyFont="1" applyFill="1" applyBorder="1" applyAlignment="1">
      <alignment horizontal="left" vertical="center"/>
    </xf>
    <xf numFmtId="0" fontId="26" fillId="5" borderId="6" xfId="7" applyFont="1" applyFill="1" applyBorder="1" applyAlignment="1">
      <alignment horizontal="left" vertical="center"/>
    </xf>
    <xf numFmtId="0" fontId="26" fillId="5" borderId="7" xfId="1" applyNumberFormat="1" applyFont="1" applyFill="1" applyBorder="1" applyAlignment="1">
      <alignment horizontal="center" vertical="center"/>
    </xf>
    <xf numFmtId="44" fontId="26" fillId="5" borderId="7" xfId="1" applyFont="1" applyFill="1" applyBorder="1" applyAlignment="1">
      <alignment horizontal="left" vertical="center"/>
    </xf>
    <xf numFmtId="0" fontId="26" fillId="5" borderId="7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26" fillId="5" borderId="8" xfId="7" applyFont="1" applyFill="1" applyBorder="1" applyAlignment="1">
      <alignment horizontal="left" vertical="center"/>
    </xf>
    <xf numFmtId="0" fontId="26" fillId="5" borderId="9" xfId="7" applyFont="1" applyFill="1" applyBorder="1" applyAlignment="1">
      <alignment horizontal="left" vertical="center"/>
    </xf>
    <xf numFmtId="0" fontId="26" fillId="5" borderId="10" xfId="7" applyFont="1" applyFill="1" applyBorder="1" applyAlignment="1">
      <alignment horizontal="left" vertical="center"/>
    </xf>
    <xf numFmtId="44" fontId="26" fillId="6" borderId="5" xfId="1" applyFont="1" applyFill="1" applyBorder="1" applyAlignment="1">
      <alignment horizontal="center" vertical="center"/>
    </xf>
    <xf numFmtId="0" fontId="26" fillId="6" borderId="5" xfId="7" applyFont="1" applyFill="1" applyBorder="1" applyAlignment="1">
      <alignment horizontal="center" vertical="center"/>
    </xf>
    <xf numFmtId="44" fontId="27" fillId="6" borderId="3" xfId="7" applyNumberFormat="1" applyFont="1" applyFill="1" applyBorder="1" applyAlignment="1">
      <alignment horizontal="left" vertical="center"/>
    </xf>
    <xf numFmtId="44" fontId="27" fillId="0" borderId="0" xfId="7" applyNumberFormat="1" applyFont="1" applyAlignment="1">
      <alignment horizontal="left" vertical="center"/>
    </xf>
    <xf numFmtId="44" fontId="0" fillId="0" borderId="0" xfId="1" applyFont="1" applyAlignment="1">
      <alignment vertical="center"/>
    </xf>
    <xf numFmtId="0" fontId="26" fillId="0" borderId="0" xfId="0" applyFont="1"/>
    <xf numFmtId="0" fontId="28" fillId="0" borderId="0" xfId="7" applyFont="1" applyAlignment="1">
      <alignment horizontal="center" vertical="center" wrapText="1"/>
    </xf>
    <xf numFmtId="0" fontId="30" fillId="0" borderId="0" xfId="7" applyFont="1" applyAlignment="1">
      <alignment horizontal="right"/>
    </xf>
    <xf numFmtId="44" fontId="31" fillId="0" borderId="0" xfId="7" applyNumberFormat="1" applyFont="1"/>
    <xf numFmtId="8" fontId="0" fillId="0" borderId="0" xfId="0" applyNumberFormat="1"/>
    <xf numFmtId="10" fontId="0" fillId="0" borderId="0" xfId="2" applyNumberFormat="1" applyFont="1"/>
    <xf numFmtId="0" fontId="31" fillId="0" borderId="0" xfId="0" applyFont="1" applyAlignment="1">
      <alignment horizontal="center"/>
    </xf>
    <xf numFmtId="0" fontId="32" fillId="0" borderId="0" xfId="7" applyFont="1" applyAlignment="1">
      <alignment horizontal="right" vertical="center"/>
    </xf>
    <xf numFmtId="10" fontId="31" fillId="0" borderId="0" xfId="0" applyNumberFormat="1" applyFont="1"/>
    <xf numFmtId="0" fontId="33" fillId="0" borderId="0" xfId="0" applyFont="1"/>
    <xf numFmtId="44" fontId="31" fillId="0" borderId="0" xfId="1" applyFont="1" applyAlignment="1"/>
    <xf numFmtId="44" fontId="31" fillId="0" borderId="0" xfId="1" applyFont="1" applyFill="1" applyAlignment="1"/>
    <xf numFmtId="0" fontId="34" fillId="0" borderId="0" xfId="7" applyFont="1" applyAlignment="1">
      <alignment horizontal="center" vertical="center"/>
    </xf>
    <xf numFmtId="0" fontId="32" fillId="0" borderId="0" xfId="7" applyFont="1" applyAlignment="1">
      <alignment vertical="center"/>
    </xf>
    <xf numFmtId="0" fontId="32" fillId="0" borderId="0" xfId="7" applyFont="1" applyAlignment="1">
      <alignment horizontal="center" vertical="top" wrapText="1"/>
    </xf>
    <xf numFmtId="0" fontId="32" fillId="0" borderId="0" xfId="7" applyFont="1" applyAlignment="1">
      <alignment horizontal="right"/>
    </xf>
    <xf numFmtId="44" fontId="31" fillId="0" borderId="11" xfId="1" applyFont="1" applyBorder="1" applyAlignment="1"/>
    <xf numFmtId="44" fontId="31" fillId="0" borderId="0" xfId="1" applyFont="1" applyFill="1" applyBorder="1" applyAlignment="1"/>
    <xf numFmtId="0" fontId="37" fillId="0" borderId="0" xfId="7" applyFont="1" applyAlignment="1">
      <alignment horizontal="left" vertical="center" wrapText="1"/>
    </xf>
    <xf numFmtId="0" fontId="38" fillId="0" borderId="0" xfId="7" applyFont="1" applyAlignment="1">
      <alignment horizontal="left" vertical="center" wrapText="1"/>
    </xf>
    <xf numFmtId="0" fontId="27" fillId="0" borderId="0" xfId="7" applyFont="1" applyAlignment="1">
      <alignment horizontal="center" vertical="center" wrapText="1"/>
    </xf>
    <xf numFmtId="0" fontId="39" fillId="0" borderId="0" xfId="7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3" fillId="0" borderId="0" xfId="7" applyFont="1" applyAlignment="1">
      <alignment horizontal="left" vertical="center"/>
    </xf>
    <xf numFmtId="0" fontId="45" fillId="0" borderId="0" xfId="7" applyFont="1" applyAlignment="1">
      <alignment horizontal="left" vertical="center"/>
    </xf>
    <xf numFmtId="0" fontId="44" fillId="0" borderId="0" xfId="7" applyFont="1" applyAlignment="1">
      <alignment horizontal="left" vertical="center"/>
    </xf>
    <xf numFmtId="0" fontId="44" fillId="0" borderId="15" xfId="7" applyFont="1" applyBorder="1" applyAlignment="1">
      <alignment horizontal="left"/>
    </xf>
    <xf numFmtId="0" fontId="44" fillId="0" borderId="15" xfId="7" applyFont="1" applyBorder="1" applyAlignment="1">
      <alignment horizontal="center"/>
    </xf>
    <xf numFmtId="0" fontId="47" fillId="0" borderId="0" xfId="7" applyFont="1" applyAlignment="1">
      <alignment horizontal="left" vertical="center"/>
    </xf>
    <xf numFmtId="0" fontId="46" fillId="0" borderId="0" xfId="7" applyFont="1" applyAlignment="1">
      <alignment horizontal="left" vertical="center"/>
    </xf>
    <xf numFmtId="0" fontId="44" fillId="0" borderId="15" xfId="7" applyFont="1" applyBorder="1" applyAlignment="1">
      <alignment horizontal="right"/>
    </xf>
    <xf numFmtId="44" fontId="26" fillId="5" borderId="0" xfId="7" applyNumberFormat="1" applyFont="1" applyFill="1" applyAlignment="1">
      <alignment horizontal="left" vertical="center"/>
    </xf>
    <xf numFmtId="44" fontId="4" fillId="5" borderId="0" xfId="0" applyNumberFormat="1" applyFont="1" applyFill="1"/>
    <xf numFmtId="44" fontId="0" fillId="5" borderId="0" xfId="1" applyFont="1" applyFill="1"/>
    <xf numFmtId="44" fontId="0" fillId="5" borderId="0" xfId="0" applyNumberFormat="1" applyFill="1"/>
    <xf numFmtId="10" fontId="0" fillId="5" borderId="0" xfId="0" applyNumberFormat="1" applyFill="1"/>
    <xf numFmtId="0" fontId="0" fillId="5" borderId="0" xfId="0" applyFill="1"/>
    <xf numFmtId="44" fontId="26" fillId="5" borderId="7" xfId="7" applyNumberFormat="1" applyFont="1" applyFill="1" applyBorder="1" applyAlignment="1">
      <alignment horizontal="left" vertical="center"/>
    </xf>
    <xf numFmtId="9" fontId="0" fillId="5" borderId="0" xfId="2" applyFont="1" applyFill="1"/>
    <xf numFmtId="0" fontId="26" fillId="5" borderId="3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44" fontId="26" fillId="5" borderId="7" xfId="1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/>
    </xf>
    <xf numFmtId="0" fontId="26" fillId="8" borderId="3" xfId="1" applyNumberFormat="1" applyFont="1" applyFill="1" applyBorder="1" applyAlignment="1">
      <alignment horizontal="center" vertical="center"/>
    </xf>
    <xf numFmtId="44" fontId="26" fillId="8" borderId="3" xfId="1" applyFont="1" applyFill="1" applyBorder="1" applyAlignment="1">
      <alignment horizontal="left" vertical="center"/>
    </xf>
    <xf numFmtId="44" fontId="26" fillId="8" borderId="3" xfId="7" applyNumberFormat="1" applyFont="1" applyFill="1" applyBorder="1" applyAlignment="1">
      <alignment horizontal="left" vertical="center"/>
    </xf>
    <xf numFmtId="0" fontId="26" fillId="8" borderId="4" xfId="0" applyFont="1" applyFill="1" applyBorder="1" applyAlignment="1">
      <alignment horizontal="center"/>
    </xf>
    <xf numFmtId="0" fontId="26" fillId="8" borderId="4" xfId="7" applyFont="1" applyFill="1" applyBorder="1" applyAlignment="1">
      <alignment horizontal="left" vertical="center"/>
    </xf>
    <xf numFmtId="0" fontId="26" fillId="8" borderId="5" xfId="7" applyFont="1" applyFill="1" applyBorder="1" applyAlignment="1">
      <alignment horizontal="left" vertical="center"/>
    </xf>
    <xf numFmtId="0" fontId="26" fillId="8" borderId="6" xfId="7" applyFont="1" applyFill="1" applyBorder="1" applyAlignment="1">
      <alignment horizontal="left" vertical="center"/>
    </xf>
    <xf numFmtId="0" fontId="26" fillId="8" borderId="7" xfId="0" applyFont="1" applyFill="1" applyBorder="1" applyAlignment="1">
      <alignment horizontal="center"/>
    </xf>
    <xf numFmtId="0" fontId="26" fillId="8" borderId="8" xfId="0" applyFont="1" applyFill="1" applyBorder="1" applyAlignment="1">
      <alignment horizontal="center"/>
    </xf>
    <xf numFmtId="0" fontId="26" fillId="8" borderId="7" xfId="1" applyNumberFormat="1" applyFont="1" applyFill="1" applyBorder="1" applyAlignment="1">
      <alignment horizontal="center" vertical="center"/>
    </xf>
    <xf numFmtId="44" fontId="26" fillId="8" borderId="7" xfId="1" applyFont="1" applyFill="1" applyBorder="1" applyAlignment="1">
      <alignment horizontal="left" vertical="center"/>
    </xf>
    <xf numFmtId="0" fontId="26" fillId="8" borderId="8" xfId="7" applyFont="1" applyFill="1" applyBorder="1" applyAlignment="1">
      <alignment horizontal="left" vertical="center"/>
    </xf>
    <xf numFmtId="0" fontId="26" fillId="8" borderId="9" xfId="7" applyFont="1" applyFill="1" applyBorder="1" applyAlignment="1">
      <alignment horizontal="left" vertical="center"/>
    </xf>
    <xf numFmtId="0" fontId="26" fillId="8" borderId="10" xfId="7" applyFont="1" applyFill="1" applyBorder="1" applyAlignment="1">
      <alignment horizontal="left" vertical="center"/>
    </xf>
    <xf numFmtId="44" fontId="26" fillId="8" borderId="7" xfId="7" applyNumberFormat="1" applyFont="1" applyFill="1" applyBorder="1" applyAlignment="1">
      <alignment horizontal="left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46" fillId="0" borderId="0" xfId="7" applyFont="1" applyAlignment="1">
      <alignment horizontal="left" vertical="center"/>
    </xf>
    <xf numFmtId="0" fontId="27" fillId="7" borderId="4" xfId="7" applyFont="1" applyFill="1" applyBorder="1" applyAlignment="1">
      <alignment horizontal="center" vertical="center" wrapText="1"/>
    </xf>
    <xf numFmtId="0" fontId="27" fillId="7" borderId="5" xfId="7" applyFont="1" applyFill="1" applyBorder="1" applyAlignment="1">
      <alignment horizontal="center" vertical="center" wrapText="1"/>
    </xf>
    <xf numFmtId="0" fontId="27" fillId="7" borderId="6" xfId="7" applyFont="1" applyFill="1" applyBorder="1" applyAlignment="1">
      <alignment horizontal="center" vertical="center" wrapText="1"/>
    </xf>
    <xf numFmtId="0" fontId="35" fillId="0" borderId="4" xfId="7" applyFont="1" applyBorder="1" applyAlignment="1">
      <alignment horizontal="center" vertical="center" wrapText="1"/>
    </xf>
    <xf numFmtId="0" fontId="39" fillId="0" borderId="5" xfId="7" applyFont="1" applyBorder="1" applyAlignment="1">
      <alignment horizontal="center" vertical="center" wrapText="1"/>
    </xf>
    <xf numFmtId="0" fontId="39" fillId="0" borderId="6" xfId="7" applyFont="1" applyBorder="1" applyAlignment="1">
      <alignment horizontal="center" vertical="center" wrapText="1"/>
    </xf>
    <xf numFmtId="0" fontId="40" fillId="8" borderId="8" xfId="0" applyFont="1" applyFill="1" applyBorder="1" applyAlignment="1">
      <alignment horizontal="center" vertical="center" wrapText="1"/>
    </xf>
    <xf numFmtId="0" fontId="41" fillId="8" borderId="9" xfId="0" applyFont="1" applyFill="1" applyBorder="1" applyAlignment="1">
      <alignment horizontal="center" vertical="center" wrapText="1"/>
    </xf>
    <xf numFmtId="0" fontId="41" fillId="8" borderId="10" xfId="0" applyFont="1" applyFill="1" applyBorder="1" applyAlignment="1">
      <alignment horizontal="center" vertical="center" wrapText="1"/>
    </xf>
    <xf numFmtId="0" fontId="41" fillId="8" borderId="12" xfId="0" applyFont="1" applyFill="1" applyBorder="1" applyAlignment="1">
      <alignment horizontal="center" vertical="center" wrapText="1"/>
    </xf>
    <xf numFmtId="0" fontId="41" fillId="8" borderId="13" xfId="0" applyFont="1" applyFill="1" applyBorder="1" applyAlignment="1">
      <alignment horizontal="center" vertical="center" wrapText="1"/>
    </xf>
    <xf numFmtId="0" fontId="41" fillId="8" borderId="14" xfId="0" applyFont="1" applyFill="1" applyBorder="1" applyAlignment="1">
      <alignment horizontal="center" vertical="center" wrapText="1"/>
    </xf>
    <xf numFmtId="0" fontId="42" fillId="0" borderId="0" xfId="7" applyFont="1" applyAlignment="1">
      <alignment horizontal="left" vertical="center"/>
    </xf>
    <xf numFmtId="0" fontId="44" fillId="0" borderId="0" xfId="7" applyFont="1" applyAlignment="1">
      <alignment horizontal="left" vertical="center"/>
    </xf>
    <xf numFmtId="44" fontId="26" fillId="6" borderId="4" xfId="1" applyFont="1" applyFill="1" applyBorder="1" applyAlignment="1">
      <alignment horizontal="center" vertical="center"/>
    </xf>
    <xf numFmtId="44" fontId="26" fillId="6" borderId="5" xfId="1" applyFont="1" applyFill="1" applyBorder="1" applyAlignment="1">
      <alignment horizontal="center" vertical="center"/>
    </xf>
    <xf numFmtId="0" fontId="29" fillId="0" borderId="0" xfId="7" applyFont="1" applyAlignment="1">
      <alignment horizontal="center" vertical="center" wrapText="1"/>
    </xf>
    <xf numFmtId="0" fontId="32" fillId="6" borderId="0" xfId="7" applyFont="1" applyFill="1" applyAlignment="1">
      <alignment horizontal="center" vertical="top" wrapText="1"/>
    </xf>
    <xf numFmtId="0" fontId="35" fillId="0" borderId="0" xfId="7" applyFont="1" applyAlignment="1">
      <alignment horizontal="left" vertical="center" wrapText="1"/>
    </xf>
    <xf numFmtId="0" fontId="38" fillId="0" borderId="0" xfId="7" applyFont="1" applyAlignment="1">
      <alignment horizontal="center" vertical="center" wrapText="1"/>
    </xf>
    <xf numFmtId="0" fontId="25" fillId="2" borderId="3" xfId="7" applyFont="1" applyFill="1" applyBorder="1" applyAlignment="1">
      <alignment horizontal="center" vertical="center" wrapText="1"/>
    </xf>
    <xf numFmtId="0" fontId="26" fillId="8" borderId="4" xfId="7" applyFont="1" applyFill="1" applyBorder="1" applyAlignment="1">
      <alignment horizontal="left" vertical="center" wrapText="1"/>
    </xf>
    <xf numFmtId="0" fontId="26" fillId="8" borderId="5" xfId="7" applyFont="1" applyFill="1" applyBorder="1" applyAlignment="1">
      <alignment horizontal="left" vertical="center" wrapText="1"/>
    </xf>
    <xf numFmtId="0" fontId="26" fillId="8" borderId="6" xfId="7" applyFont="1" applyFill="1" applyBorder="1" applyAlignment="1">
      <alignment horizontal="left" vertical="center" wrapText="1"/>
    </xf>
    <xf numFmtId="0" fontId="26" fillId="5" borderId="4" xfId="7" applyFont="1" applyFill="1" applyBorder="1" applyAlignment="1">
      <alignment horizontal="left" vertical="center" wrapText="1"/>
    </xf>
    <xf numFmtId="0" fontId="26" fillId="5" borderId="5" xfId="7" applyFont="1" applyFill="1" applyBorder="1" applyAlignment="1">
      <alignment horizontal="left" vertical="center" wrapText="1"/>
    </xf>
    <xf numFmtId="0" fontId="26" fillId="5" borderId="6" xfId="7" applyFont="1" applyFill="1" applyBorder="1" applyAlignment="1">
      <alignment horizontal="left" vertical="center" wrapText="1"/>
    </xf>
    <xf numFmtId="0" fontId="26" fillId="5" borderId="8" xfId="7" applyFont="1" applyFill="1" applyBorder="1" applyAlignment="1">
      <alignment horizontal="left" vertical="center"/>
    </xf>
    <xf numFmtId="0" fontId="26" fillId="5" borderId="9" xfId="7" applyFont="1" applyFill="1" applyBorder="1" applyAlignment="1">
      <alignment horizontal="left" vertical="center"/>
    </xf>
    <xf numFmtId="0" fontId="26" fillId="5" borderId="10" xfId="7" applyFont="1" applyFill="1" applyBorder="1" applyAlignment="1">
      <alignment horizontal="left" vertical="center"/>
    </xf>
    <xf numFmtId="0" fontId="26" fillId="5" borderId="4" xfId="7" applyFont="1" applyFill="1" applyBorder="1" applyAlignment="1">
      <alignment horizontal="left" vertical="center"/>
    </xf>
    <xf numFmtId="0" fontId="26" fillId="5" borderId="5" xfId="7" applyFont="1" applyFill="1" applyBorder="1" applyAlignment="1">
      <alignment horizontal="left" vertical="center"/>
    </xf>
    <xf numFmtId="0" fontId="26" fillId="5" borderId="6" xfId="7" applyFont="1" applyFill="1" applyBorder="1" applyAlignment="1">
      <alignment horizontal="left" vertical="center"/>
    </xf>
    <xf numFmtId="0" fontId="26" fillId="8" borderId="4" xfId="7" applyFont="1" applyFill="1" applyBorder="1" applyAlignment="1">
      <alignment horizontal="left" vertical="center"/>
    </xf>
    <xf numFmtId="0" fontId="26" fillId="8" borderId="5" xfId="7" applyFont="1" applyFill="1" applyBorder="1" applyAlignment="1">
      <alignment horizontal="left" vertical="center"/>
    </xf>
    <xf numFmtId="0" fontId="26" fillId="8" borderId="6" xfId="7" applyFont="1" applyFill="1" applyBorder="1" applyAlignment="1">
      <alignment horizontal="left" vertical="center"/>
    </xf>
    <xf numFmtId="0" fontId="26" fillId="8" borderId="8" xfId="7" applyFont="1" applyFill="1" applyBorder="1" applyAlignment="1">
      <alignment horizontal="left" vertical="center"/>
    </xf>
    <xf numFmtId="0" fontId="26" fillId="8" borderId="9" xfId="7" applyFont="1" applyFill="1" applyBorder="1" applyAlignment="1">
      <alignment horizontal="left" vertical="center"/>
    </xf>
    <xf numFmtId="0" fontId="26" fillId="8" borderId="10" xfId="7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</cellXfs>
  <cellStyles count="8">
    <cellStyle name="Currency" xfId="1" builtinId="4"/>
    <cellStyle name="Date label" xfId="6" xr:uid="{8D45D976-1BD9-408F-A91F-BE79BF734294}"/>
    <cellStyle name="Heading 2" xfId="3" builtinId="17"/>
    <cellStyle name="Heading 3" xfId="4" builtinId="18"/>
    <cellStyle name="Hyperlink" xfId="5" builtinId="8"/>
    <cellStyle name="Normal" xfId="0" builtinId="0"/>
    <cellStyle name="Normal 3" xfId="7" xr:uid="{9B93331D-08C6-44A8-AEC6-990021755131}"/>
    <cellStyle name="Percent" xfId="2" builtinId="5"/>
  </cellStyles>
  <dxfs count="9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180976</xdr:rowOff>
    </xdr:from>
    <xdr:to>
      <xdr:col>5</xdr:col>
      <xdr:colOff>76200</xdr:colOff>
      <xdr:row>4</xdr:row>
      <xdr:rowOff>53494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C17E1-073A-45AF-AA18-66FFE8C96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saturation sat="33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19100" y="180976"/>
          <a:ext cx="2133600" cy="10155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Double%20Oak%20Erosion\BIDS\DOE%20BID%20Template%20w%20Calcs.xlsx" TargetMode="External"/><Relationship Id="rId1" Type="http://schemas.openxmlformats.org/officeDocument/2006/relationships/externalLinkPath" Target="file:///Z:\Double%20Oak%20Erosion\BIDS\DOE%20BID%20Template%20w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d "/>
      <sheetName val="Fence Calc"/>
      <sheetName val="Hydromulch Calc"/>
      <sheetName val="Seeding Calc"/>
      <sheetName val="Sod"/>
      <sheetName val="Matting Calc"/>
      <sheetName val="Rock Filter Dam"/>
      <sheetName val="Aggregate Area"/>
      <sheetName val="Notes"/>
      <sheetName val="BMP"/>
      <sheetName val="Seed"/>
      <sheetName val="Matting"/>
      <sheetName val="pricebook"/>
    </sheetNames>
    <sheetDataSet>
      <sheetData sheetId="0"/>
      <sheetData sheetId="1">
        <row r="19">
          <cell r="E19">
            <v>226.2492</v>
          </cell>
        </row>
        <row r="23">
          <cell r="E23">
            <v>486.25080000000003</v>
          </cell>
          <cell r="F23">
            <v>0.68245726315789479</v>
          </cell>
        </row>
      </sheetData>
      <sheetData sheetId="2">
        <row r="24">
          <cell r="E24">
            <v>1359.5219999999999</v>
          </cell>
          <cell r="H24">
            <v>0</v>
          </cell>
        </row>
        <row r="28">
          <cell r="E28">
            <v>1090.4780000000001</v>
          </cell>
          <cell r="F28">
            <v>0.44509306122448983</v>
          </cell>
          <cell r="H28">
            <v>0</v>
          </cell>
          <cell r="I28" t="e">
            <v>#DIV/0!</v>
          </cell>
        </row>
      </sheetData>
      <sheetData sheetId="3">
        <row r="22">
          <cell r="E22">
            <v>0</v>
          </cell>
          <cell r="H22">
            <v>0</v>
          </cell>
        </row>
        <row r="26">
          <cell r="E26">
            <v>0</v>
          </cell>
          <cell r="F26" t="e">
            <v>#DIV/0!</v>
          </cell>
          <cell r="H26">
            <v>0</v>
          </cell>
          <cell r="I26" t="e">
            <v>#DIV/0!</v>
          </cell>
        </row>
      </sheetData>
      <sheetData sheetId="4">
        <row r="22">
          <cell r="E22">
            <v>30706.552499999998</v>
          </cell>
        </row>
        <row r="26">
          <cell r="F26" t="e">
            <v>#DIV/0!</v>
          </cell>
        </row>
      </sheetData>
      <sheetData sheetId="5"/>
      <sheetData sheetId="6"/>
      <sheetData sheetId="7">
        <row r="20">
          <cell r="G20">
            <v>12912</v>
          </cell>
        </row>
        <row r="24">
          <cell r="G24">
            <v>5838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king@doubleoak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F00C-8196-40DE-9A7F-1E613274FCF4}">
  <sheetPr>
    <pageSetUpPr fitToPage="1"/>
  </sheetPr>
  <dimension ref="B2:Q70"/>
  <sheetViews>
    <sheetView tabSelected="1" topLeftCell="A11" zoomScaleNormal="100" workbookViewId="0">
      <selection activeCell="J39" sqref="J39"/>
    </sheetView>
  </sheetViews>
  <sheetFormatPr defaultRowHeight="15" x14ac:dyDescent="0.25"/>
  <cols>
    <col min="1" max="1" width="3.28515625" customWidth="1"/>
    <col min="2" max="2" width="10.85546875" customWidth="1"/>
    <col min="3" max="3" width="8.42578125" customWidth="1"/>
    <col min="4" max="4" width="5.42578125" customWidth="1"/>
    <col min="7" max="7" width="33.28515625" customWidth="1"/>
    <col min="8" max="8" width="6.28515625" customWidth="1"/>
    <col min="9" max="9" width="13.28515625" customWidth="1"/>
    <col min="10" max="10" width="18.28515625" customWidth="1"/>
    <col min="11" max="11" width="3.28515625" customWidth="1"/>
    <col min="12" max="12" width="16.5703125" hidden="1" customWidth="1"/>
    <col min="13" max="15" width="11.5703125" hidden="1" customWidth="1"/>
    <col min="16" max="16" width="8.85546875" hidden="1" customWidth="1"/>
    <col min="17" max="17" width="11.85546875" customWidth="1"/>
  </cols>
  <sheetData>
    <row r="2" spans="2:15" ht="20.100000000000001" customHeight="1" x14ac:dyDescent="0.25">
      <c r="I2" s="1"/>
      <c r="J2" s="1"/>
      <c r="K2" s="2"/>
    </row>
    <row r="3" spans="2:15" ht="38.25" x14ac:dyDescent="0.25">
      <c r="G3" s="155" t="s">
        <v>0</v>
      </c>
      <c r="H3" s="155"/>
      <c r="I3" s="155"/>
      <c r="J3" s="155"/>
      <c r="K3" s="3"/>
    </row>
    <row r="4" spans="2:15" ht="17.25" customHeight="1" x14ac:dyDescent="0.25">
      <c r="G4" s="156" t="s">
        <v>1</v>
      </c>
      <c r="H4" s="156"/>
      <c r="I4" s="156"/>
      <c r="J4" s="156"/>
      <c r="K4" s="4"/>
    </row>
    <row r="5" spans="2:15" ht="14.25" customHeight="1" x14ac:dyDescent="0.25">
      <c r="C5" s="5"/>
      <c r="D5" s="5"/>
      <c r="E5" s="5"/>
      <c r="F5" s="5"/>
      <c r="G5" s="156"/>
      <c r="H5" s="156"/>
      <c r="I5" s="156"/>
      <c r="J5" s="156"/>
      <c r="K5" s="6"/>
    </row>
    <row r="6" spans="2:15" ht="14.25" customHeight="1" x14ac:dyDescent="0.25">
      <c r="B6" s="7" t="s">
        <v>2</v>
      </c>
      <c r="C6" s="8"/>
      <c r="D6" s="8"/>
      <c r="E6" s="8"/>
      <c r="F6" s="8"/>
      <c r="G6" s="8"/>
      <c r="H6" s="9"/>
      <c r="I6" s="9"/>
      <c r="J6" s="9"/>
      <c r="K6" s="9"/>
    </row>
    <row r="7" spans="2:15" ht="14.25" customHeight="1" x14ac:dyDescent="0.25">
      <c r="B7" s="10" t="s">
        <v>3</v>
      </c>
      <c r="C7" s="11"/>
      <c r="D7" s="8"/>
      <c r="E7" s="8"/>
      <c r="F7" s="8"/>
      <c r="G7" s="8"/>
      <c r="H7" s="9"/>
      <c r="I7" s="12" t="s">
        <v>4</v>
      </c>
      <c r="J7" s="13">
        <f ca="1">TODAY()</f>
        <v>45905</v>
      </c>
      <c r="K7" s="13"/>
    </row>
    <row r="8" spans="2:15" ht="14.25" customHeight="1" x14ac:dyDescent="0.25">
      <c r="B8" s="14" t="s">
        <v>5</v>
      </c>
      <c r="C8" s="11"/>
      <c r="D8" s="15"/>
      <c r="E8" s="15"/>
      <c r="F8" s="15"/>
      <c r="G8" s="16"/>
      <c r="H8" s="17"/>
      <c r="I8" s="17"/>
      <c r="J8" s="17"/>
      <c r="K8" s="18"/>
    </row>
    <row r="9" spans="2:15" ht="6.75" customHeight="1" x14ac:dyDescent="0.25">
      <c r="B9" s="19"/>
      <c r="C9" s="19"/>
      <c r="D9" s="19"/>
      <c r="E9" s="19"/>
      <c r="F9" s="19"/>
      <c r="G9" s="19"/>
      <c r="H9" s="20"/>
      <c r="I9" s="20"/>
      <c r="J9" s="20"/>
      <c r="K9" s="21"/>
    </row>
    <row r="10" spans="2:15" ht="3.75" customHeight="1" x14ac:dyDescent="0.25">
      <c r="B10" s="22"/>
      <c r="C10" s="22"/>
      <c r="D10" s="22"/>
      <c r="E10" s="22"/>
      <c r="F10" s="22"/>
      <c r="G10" s="22"/>
      <c r="H10" s="21"/>
      <c r="I10" s="21"/>
      <c r="J10" s="21"/>
      <c r="K10" s="21"/>
    </row>
    <row r="11" spans="2:15" s="24" customFormat="1" ht="25.5" customHeight="1" x14ac:dyDescent="0.25">
      <c r="B11" s="157" t="s">
        <v>54</v>
      </c>
      <c r="C11" s="157"/>
      <c r="D11" s="157"/>
      <c r="E11" s="157"/>
      <c r="F11" s="157"/>
      <c r="G11" s="157"/>
      <c r="H11" s="157"/>
      <c r="I11" s="157"/>
      <c r="J11" s="157"/>
      <c r="K11" s="23"/>
    </row>
    <row r="12" spans="2:15" s="26" customFormat="1" ht="23.25" customHeight="1" x14ac:dyDescent="0.25">
      <c r="B12" s="158"/>
      <c r="C12" s="158"/>
      <c r="D12" s="158"/>
      <c r="E12" s="158"/>
      <c r="F12" s="158"/>
      <c r="G12" s="158"/>
      <c r="H12" s="158"/>
      <c r="I12" s="158"/>
      <c r="J12" s="158"/>
      <c r="K12" s="25"/>
    </row>
    <row r="13" spans="2:15" s="3" customFormat="1" ht="18" customHeight="1" x14ac:dyDescent="0.25">
      <c r="B13" s="27" t="s">
        <v>6</v>
      </c>
      <c r="C13" s="27" t="s">
        <v>7</v>
      </c>
      <c r="D13" s="136" t="s">
        <v>8</v>
      </c>
      <c r="E13" s="136"/>
      <c r="F13" s="136"/>
      <c r="G13" s="136"/>
      <c r="H13" s="27" t="s">
        <v>9</v>
      </c>
      <c r="I13" s="27" t="s">
        <v>10</v>
      </c>
      <c r="J13" s="27" t="s">
        <v>11</v>
      </c>
      <c r="K13" s="28"/>
      <c r="L13" s="29" t="s">
        <v>12</v>
      </c>
      <c r="M13" s="30" t="s">
        <v>13</v>
      </c>
      <c r="N13" s="30" t="s">
        <v>14</v>
      </c>
    </row>
    <row r="14" spans="2:15" s="89" customFormat="1" ht="17.100000000000001" customHeight="1" x14ac:dyDescent="0.25">
      <c r="B14" s="97"/>
      <c r="C14" s="97"/>
      <c r="D14" s="149" t="s">
        <v>15</v>
      </c>
      <c r="E14" s="150"/>
      <c r="F14" s="150"/>
      <c r="G14" s="151"/>
      <c r="H14" s="98" t="s">
        <v>16</v>
      </c>
      <c r="I14" s="99"/>
      <c r="J14" s="100"/>
      <c r="K14" s="84"/>
      <c r="L14" s="85">
        <f>SUM(M14:N14)</f>
        <v>712.5</v>
      </c>
      <c r="M14" s="86">
        <f>'[1]Fence Calc'!E19</f>
        <v>226.2492</v>
      </c>
      <c r="N14" s="87">
        <f>'[1]Fence Calc'!E23</f>
        <v>486.25080000000003</v>
      </c>
      <c r="O14" s="88">
        <f>'[1]Fence Calc'!F23</f>
        <v>0.68245726315789479</v>
      </c>
    </row>
    <row r="15" spans="2:15" s="89" customFormat="1" ht="15.6" customHeight="1" x14ac:dyDescent="0.25">
      <c r="B15" s="31"/>
      <c r="C15" s="37"/>
      <c r="D15" s="146" t="s">
        <v>17</v>
      </c>
      <c r="E15" s="147"/>
      <c r="F15" s="147"/>
      <c r="G15" s="148"/>
      <c r="H15" s="32" t="s">
        <v>16</v>
      </c>
      <c r="I15" s="33"/>
      <c r="J15" s="34"/>
      <c r="K15" s="84"/>
      <c r="L15" s="85">
        <f t="shared" ref="L15:L23" si="0">SUM(M15:N15)</f>
        <v>0</v>
      </c>
      <c r="M15" s="86"/>
      <c r="N15" s="86"/>
    </row>
    <row r="16" spans="2:15" s="89" customFormat="1" ht="17.100000000000001" customHeight="1" x14ac:dyDescent="0.25">
      <c r="B16" s="97"/>
      <c r="C16" s="101"/>
      <c r="D16" s="149" t="s">
        <v>18</v>
      </c>
      <c r="E16" s="150"/>
      <c r="F16" s="150"/>
      <c r="G16" s="151"/>
      <c r="H16" s="98" t="s">
        <v>16</v>
      </c>
      <c r="I16" s="99"/>
      <c r="J16" s="100"/>
      <c r="K16" s="84"/>
      <c r="L16" s="85">
        <f t="shared" si="0"/>
        <v>0</v>
      </c>
      <c r="M16" s="86">
        <f>J16*0.75</f>
        <v>0</v>
      </c>
      <c r="N16" s="87">
        <f>J16-M16</f>
        <v>0</v>
      </c>
      <c r="O16" s="88" t="e">
        <f>(N16/L16)</f>
        <v>#DIV/0!</v>
      </c>
    </row>
    <row r="17" spans="2:15" s="89" customFormat="1" ht="17.100000000000001" customHeight="1" x14ac:dyDescent="0.25">
      <c r="B17" s="31"/>
      <c r="C17" s="37"/>
      <c r="D17" s="146" t="s">
        <v>19</v>
      </c>
      <c r="E17" s="147"/>
      <c r="F17" s="147"/>
      <c r="G17" s="148"/>
      <c r="H17" s="32" t="s">
        <v>20</v>
      </c>
      <c r="I17" s="33"/>
      <c r="J17" s="34"/>
      <c r="K17" s="84"/>
      <c r="L17" s="85">
        <f t="shared" si="0"/>
        <v>0</v>
      </c>
      <c r="M17" s="86"/>
    </row>
    <row r="18" spans="2:15" s="89" customFormat="1" ht="17.100000000000001" customHeight="1" x14ac:dyDescent="0.25">
      <c r="B18" s="97"/>
      <c r="C18" s="101"/>
      <c r="D18" s="102" t="s">
        <v>21</v>
      </c>
      <c r="E18" s="103"/>
      <c r="F18" s="103"/>
      <c r="G18" s="104"/>
      <c r="H18" s="98" t="s">
        <v>22</v>
      </c>
      <c r="I18" s="99"/>
      <c r="J18" s="100"/>
      <c r="K18" s="84"/>
      <c r="L18" s="85">
        <f t="shared" si="0"/>
        <v>0</v>
      </c>
      <c r="M18" s="86">
        <f>J18*0.5</f>
        <v>0</v>
      </c>
      <c r="N18" s="87">
        <f>J18-M18</f>
        <v>0</v>
      </c>
      <c r="O18" s="88">
        <f>'[1]Fence Calc'!F27</f>
        <v>0</v>
      </c>
    </row>
    <row r="19" spans="2:15" s="89" customFormat="1" ht="17.100000000000001" customHeight="1" x14ac:dyDescent="0.25">
      <c r="B19" s="31"/>
      <c r="C19" s="37"/>
      <c r="D19" s="38" t="s">
        <v>23</v>
      </c>
      <c r="E19" s="39"/>
      <c r="F19" s="39"/>
      <c r="G19" s="40"/>
      <c r="H19" s="32" t="s">
        <v>16</v>
      </c>
      <c r="I19" s="33"/>
      <c r="J19" s="34"/>
      <c r="K19" s="84"/>
      <c r="L19" s="85">
        <f t="shared" si="0"/>
        <v>0</v>
      </c>
      <c r="M19" s="86">
        <f>2*C19</f>
        <v>0</v>
      </c>
      <c r="N19" s="86">
        <f>J19-M19</f>
        <v>0</v>
      </c>
      <c r="O19" s="88" t="e">
        <f>N19/L19</f>
        <v>#DIV/0!</v>
      </c>
    </row>
    <row r="20" spans="2:15" s="89" customFormat="1" ht="17.100000000000001" customHeight="1" x14ac:dyDescent="0.25">
      <c r="B20" s="105"/>
      <c r="C20" s="106"/>
      <c r="D20" s="149" t="s">
        <v>24</v>
      </c>
      <c r="E20" s="150"/>
      <c r="F20" s="150"/>
      <c r="G20" s="151"/>
      <c r="H20" s="107" t="s">
        <v>16</v>
      </c>
      <c r="I20" s="108"/>
      <c r="J20" s="100"/>
      <c r="K20" s="84"/>
      <c r="L20" s="85">
        <f>SUM(M20:N20)</f>
        <v>18750</v>
      </c>
      <c r="M20" s="86">
        <f>'[1]Aggregate Area'!G20</f>
        <v>12912</v>
      </c>
      <c r="N20" s="87">
        <f>'[1]Aggregate Area'!G24</f>
        <v>5838</v>
      </c>
    </row>
    <row r="21" spans="2:15" s="89" customFormat="1" ht="18.75" customHeight="1" x14ac:dyDescent="0.25">
      <c r="B21" s="43"/>
      <c r="C21" s="44"/>
      <c r="D21" s="146" t="s">
        <v>25</v>
      </c>
      <c r="E21" s="147"/>
      <c r="F21" s="147"/>
      <c r="G21" s="148"/>
      <c r="H21" s="41" t="s">
        <v>16</v>
      </c>
      <c r="I21" s="42"/>
      <c r="J21" s="34"/>
      <c r="K21" s="84"/>
      <c r="L21" s="85">
        <f t="shared" si="0"/>
        <v>0</v>
      </c>
      <c r="M21" s="86"/>
    </row>
    <row r="22" spans="2:15" s="89" customFormat="1" ht="17.100000000000001" customHeight="1" x14ac:dyDescent="0.25">
      <c r="B22" s="105"/>
      <c r="C22" s="106"/>
      <c r="D22" s="109" t="s">
        <v>26</v>
      </c>
      <c r="E22" s="110"/>
      <c r="F22" s="110"/>
      <c r="G22" s="111"/>
      <c r="H22" s="98" t="s">
        <v>20</v>
      </c>
      <c r="I22" s="108"/>
      <c r="J22" s="100"/>
      <c r="K22" s="84"/>
      <c r="L22" s="85">
        <f t="shared" si="0"/>
        <v>0</v>
      </c>
      <c r="M22" s="86">
        <f>J22*0.75</f>
        <v>0</v>
      </c>
      <c r="N22" s="87">
        <f>J22-M22</f>
        <v>0</v>
      </c>
      <c r="O22" s="88" t="e">
        <f>N22/L22</f>
        <v>#DIV/0!</v>
      </c>
    </row>
    <row r="23" spans="2:15" s="89" customFormat="1" ht="17.100000000000001" customHeight="1" x14ac:dyDescent="0.25">
      <c r="B23" s="31"/>
      <c r="C23" s="37"/>
      <c r="D23" s="146" t="s">
        <v>27</v>
      </c>
      <c r="E23" s="147"/>
      <c r="F23" s="147"/>
      <c r="G23" s="148"/>
      <c r="H23" s="32" t="s">
        <v>20</v>
      </c>
      <c r="I23" s="33"/>
      <c r="J23" s="34"/>
      <c r="K23" s="84"/>
      <c r="L23" s="85">
        <f t="shared" si="0"/>
        <v>0</v>
      </c>
      <c r="M23" s="86"/>
    </row>
    <row r="24" spans="2:15" s="3" customFormat="1" ht="18" customHeight="1" x14ac:dyDescent="0.25">
      <c r="B24" s="130" t="s">
        <v>28</v>
      </c>
      <c r="C24" s="131"/>
      <c r="D24" s="131"/>
      <c r="E24" s="131"/>
      <c r="F24" s="131"/>
      <c r="G24" s="131"/>
      <c r="H24" s="48" t="s">
        <v>28</v>
      </c>
      <c r="I24" s="49"/>
      <c r="J24" s="50" t="s">
        <v>55</v>
      </c>
      <c r="K24" s="51"/>
      <c r="M24" s="52"/>
    </row>
    <row r="25" spans="2:15" ht="3.95" customHeight="1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M25" s="35"/>
    </row>
    <row r="26" spans="2:15" s="3" customFormat="1" ht="18" customHeight="1" x14ac:dyDescent="0.25">
      <c r="B26" s="27" t="s">
        <v>6</v>
      </c>
      <c r="C26" s="27" t="s">
        <v>7</v>
      </c>
      <c r="D26" s="136" t="s">
        <v>29</v>
      </c>
      <c r="E26" s="136"/>
      <c r="F26" s="136"/>
      <c r="G26" s="136"/>
      <c r="H26" s="27" t="s">
        <v>9</v>
      </c>
      <c r="I26" s="27" t="s">
        <v>10</v>
      </c>
      <c r="J26" s="27" t="s">
        <v>11</v>
      </c>
      <c r="K26" s="54"/>
      <c r="M26" s="52"/>
    </row>
    <row r="27" spans="2:15" s="89" customFormat="1" x14ac:dyDescent="0.25">
      <c r="B27" s="97"/>
      <c r="C27" s="101"/>
      <c r="D27" s="149" t="s">
        <v>56</v>
      </c>
      <c r="E27" s="150"/>
      <c r="F27" s="150"/>
      <c r="G27" s="151"/>
      <c r="H27" s="98" t="s">
        <v>20</v>
      </c>
      <c r="I27" s="100"/>
      <c r="J27" s="100">
        <f>I27*C27</f>
        <v>0</v>
      </c>
      <c r="K27" s="84"/>
      <c r="L27" s="85">
        <f>SUM(M27:N27)</f>
        <v>0</v>
      </c>
      <c r="M27" s="86">
        <f>'[1]Hydromulch Calc'!H24</f>
        <v>0</v>
      </c>
      <c r="N27" s="87">
        <f>'[1]Hydromulch Calc'!H28</f>
        <v>0</v>
      </c>
      <c r="O27" s="88" t="e">
        <f>'[1]Hydromulch Calc'!I28</f>
        <v>#DIV/0!</v>
      </c>
    </row>
    <row r="28" spans="2:15" s="89" customFormat="1" x14ac:dyDescent="0.25">
      <c r="B28" s="31"/>
      <c r="C28" s="37"/>
      <c r="D28" s="38" t="s">
        <v>57</v>
      </c>
      <c r="E28" s="39"/>
      <c r="F28" s="39"/>
      <c r="G28" s="40"/>
      <c r="H28" s="32" t="s">
        <v>20</v>
      </c>
      <c r="I28" s="33"/>
      <c r="J28" s="33"/>
      <c r="K28" s="84"/>
      <c r="L28" s="85">
        <f>SUM(M28:N28)</f>
        <v>2450</v>
      </c>
      <c r="M28" s="86">
        <f>'[1]Hydromulch Calc'!E24</f>
        <v>1359.5219999999999</v>
      </c>
      <c r="N28" s="87">
        <f>'[1]Hydromulch Calc'!E28</f>
        <v>1090.4780000000001</v>
      </c>
      <c r="O28" s="88">
        <f>'[1]Hydromulch Calc'!F28</f>
        <v>0.44509306122448983</v>
      </c>
    </row>
    <row r="29" spans="2:15" s="89" customFormat="1" ht="17.100000000000001" customHeight="1" x14ac:dyDescent="0.25">
      <c r="B29" s="97"/>
      <c r="C29" s="97"/>
      <c r="D29" s="149"/>
      <c r="E29" s="150"/>
      <c r="F29" s="150"/>
      <c r="G29" s="151"/>
      <c r="H29" s="98" t="s">
        <v>16</v>
      </c>
      <c r="I29" s="99"/>
      <c r="J29" s="100">
        <f>I29*C29</f>
        <v>0</v>
      </c>
      <c r="K29" s="84"/>
      <c r="L29" s="85">
        <f t="shared" ref="L29:L31" si="1">SUM(M29:N29)</f>
        <v>0</v>
      </c>
      <c r="M29" s="86">
        <f>'[1]Seeding Calc'!E22</f>
        <v>0</v>
      </c>
      <c r="N29" s="87">
        <f>'[1]Seeding Calc'!E26</f>
        <v>0</v>
      </c>
      <c r="O29" s="88" t="e">
        <f>'[1]Seeding Calc'!F26</f>
        <v>#DIV/0!</v>
      </c>
    </row>
    <row r="30" spans="2:15" s="89" customFormat="1" ht="17.100000000000001" customHeight="1" x14ac:dyDescent="0.25">
      <c r="B30" s="43"/>
      <c r="C30" s="44"/>
      <c r="D30" s="45"/>
      <c r="E30" s="46"/>
      <c r="F30" s="46"/>
      <c r="G30" s="47"/>
      <c r="H30" s="32" t="s">
        <v>16</v>
      </c>
      <c r="I30" s="42">
        <f>'[1]Seeding Calc'!F24</f>
        <v>0</v>
      </c>
      <c r="J30" s="90">
        <f>'[1]Seeding Calc'!F25</f>
        <v>0</v>
      </c>
      <c r="K30" s="84"/>
      <c r="L30" s="85">
        <f t="shared" si="1"/>
        <v>0</v>
      </c>
      <c r="M30" s="86">
        <f>'[1]Seeding Calc'!H22</f>
        <v>0</v>
      </c>
      <c r="N30" s="87">
        <f>'[1]Seeding Calc'!H26</f>
        <v>0</v>
      </c>
      <c r="O30" s="88" t="e">
        <f>'[1]Seeding Calc'!I26</f>
        <v>#DIV/0!</v>
      </c>
    </row>
    <row r="31" spans="2:15" s="89" customFormat="1" ht="17.100000000000001" customHeight="1" x14ac:dyDescent="0.25">
      <c r="B31" s="105"/>
      <c r="C31" s="106"/>
      <c r="D31" s="152"/>
      <c r="E31" s="153"/>
      <c r="F31" s="153"/>
      <c r="G31" s="154"/>
      <c r="H31" s="107" t="s">
        <v>30</v>
      </c>
      <c r="I31" s="108"/>
      <c r="J31" s="112">
        <f>I31*C31</f>
        <v>0</v>
      </c>
      <c r="K31" s="84"/>
      <c r="L31" s="85">
        <f t="shared" si="1"/>
        <v>0</v>
      </c>
      <c r="M31" s="86">
        <f>[1]Sod!E22</f>
        <v>30706.552499999998</v>
      </c>
      <c r="N31" s="87">
        <f>J31-M31</f>
        <v>-30706.552499999998</v>
      </c>
      <c r="O31" s="91" t="e">
        <f>[1]Sod!F26</f>
        <v>#DIV/0!</v>
      </c>
    </row>
    <row r="32" spans="2:15" s="3" customFormat="1" ht="18" customHeight="1" x14ac:dyDescent="0.25">
      <c r="B32" s="130" t="s">
        <v>28</v>
      </c>
      <c r="C32" s="131"/>
      <c r="D32" s="131"/>
      <c r="E32" s="131"/>
      <c r="F32" s="131"/>
      <c r="G32" s="131"/>
      <c r="H32" s="48" t="s">
        <v>28</v>
      </c>
      <c r="I32" s="49"/>
      <c r="J32" s="50" t="s">
        <v>55</v>
      </c>
      <c r="K32" s="51"/>
    </row>
    <row r="33" spans="2:17" ht="3.95" customHeight="1" x14ac:dyDescent="0.25">
      <c r="B33" s="53"/>
      <c r="C33" s="53"/>
      <c r="D33" s="53"/>
      <c r="E33" s="53"/>
      <c r="F33" s="53"/>
      <c r="G33" s="53"/>
      <c r="H33" s="53"/>
      <c r="I33" s="53"/>
      <c r="J33" s="53"/>
      <c r="K33" s="53"/>
    </row>
    <row r="34" spans="2:17" s="3" customFormat="1" ht="18" customHeight="1" x14ac:dyDescent="0.25">
      <c r="B34" s="27" t="s">
        <v>6</v>
      </c>
      <c r="C34" s="27" t="s">
        <v>7</v>
      </c>
      <c r="D34" s="136" t="s">
        <v>31</v>
      </c>
      <c r="E34" s="136"/>
      <c r="F34" s="136"/>
      <c r="G34" s="136"/>
      <c r="H34" s="27" t="s">
        <v>9</v>
      </c>
      <c r="I34" s="27" t="s">
        <v>10</v>
      </c>
      <c r="J34" s="27" t="s">
        <v>11</v>
      </c>
      <c r="K34" s="54"/>
    </row>
    <row r="35" spans="2:17" s="89" customFormat="1" ht="17.25" customHeight="1" x14ac:dyDescent="0.25">
      <c r="B35" s="113"/>
      <c r="C35" s="114">
        <v>1</v>
      </c>
      <c r="D35" s="137" t="s">
        <v>32</v>
      </c>
      <c r="E35" s="138"/>
      <c r="F35" s="138"/>
      <c r="G35" s="139"/>
      <c r="H35" s="98" t="s">
        <v>20</v>
      </c>
      <c r="I35" s="99">
        <v>1050</v>
      </c>
      <c r="J35" s="100">
        <f t="shared" ref="J35:J38" si="2">SUM(C35*I35)</f>
        <v>1050</v>
      </c>
      <c r="K35" s="84"/>
      <c r="L35" s="85">
        <f t="shared" ref="L35:L37" si="3">SUM(M35:N35)</f>
        <v>1050</v>
      </c>
      <c r="M35" s="86">
        <v>250</v>
      </c>
      <c r="N35" s="86">
        <f>J35-M35</f>
        <v>800</v>
      </c>
      <c r="O35" s="88">
        <f>'[1]Fence Calc'!F45</f>
        <v>0</v>
      </c>
    </row>
    <row r="36" spans="2:17" s="89" customFormat="1" ht="17.25" customHeight="1" x14ac:dyDescent="0.25">
      <c r="B36" s="92"/>
      <c r="C36" s="93">
        <v>1</v>
      </c>
      <c r="D36" s="140" t="s">
        <v>33</v>
      </c>
      <c r="E36" s="141"/>
      <c r="F36" s="141"/>
      <c r="G36" s="142"/>
      <c r="H36" s="32" t="s">
        <v>20</v>
      </c>
      <c r="I36" s="33">
        <v>350</v>
      </c>
      <c r="J36" s="34">
        <f t="shared" si="2"/>
        <v>350</v>
      </c>
      <c r="K36" s="84"/>
      <c r="L36" s="85">
        <f t="shared" si="3"/>
        <v>350</v>
      </c>
      <c r="M36" s="86">
        <v>50</v>
      </c>
      <c r="N36" s="86">
        <f t="shared" ref="N36:N38" si="4">J36-M36</f>
        <v>300</v>
      </c>
      <c r="O36" s="88">
        <f>'[1]Fence Calc'!F46</f>
        <v>0</v>
      </c>
    </row>
    <row r="37" spans="2:17" s="89" customFormat="1" ht="17.100000000000001" customHeight="1" x14ac:dyDescent="0.25">
      <c r="B37" s="113"/>
      <c r="C37" s="114">
        <v>1</v>
      </c>
      <c r="D37" s="137" t="s">
        <v>34</v>
      </c>
      <c r="E37" s="138"/>
      <c r="F37" s="138"/>
      <c r="G37" s="139"/>
      <c r="H37" s="98" t="s">
        <v>20</v>
      </c>
      <c r="I37" s="99">
        <v>250</v>
      </c>
      <c r="J37" s="100">
        <f t="shared" si="2"/>
        <v>250</v>
      </c>
      <c r="K37" s="84"/>
      <c r="L37" s="85">
        <f t="shared" si="3"/>
        <v>250</v>
      </c>
      <c r="M37" s="86">
        <v>75</v>
      </c>
      <c r="N37" s="86">
        <f t="shared" si="4"/>
        <v>175</v>
      </c>
      <c r="O37" s="88">
        <f>'[1]Fence Calc'!F47</f>
        <v>0</v>
      </c>
    </row>
    <row r="38" spans="2:17" s="89" customFormat="1" ht="16.5" customHeight="1" x14ac:dyDescent="0.25">
      <c r="B38" s="94"/>
      <c r="C38" s="95">
        <v>1</v>
      </c>
      <c r="D38" s="143" t="s">
        <v>35</v>
      </c>
      <c r="E38" s="144"/>
      <c r="F38" s="144"/>
      <c r="G38" s="145"/>
      <c r="H38" s="41" t="s">
        <v>36</v>
      </c>
      <c r="I38" s="96">
        <v>560</v>
      </c>
      <c r="J38" s="34">
        <f t="shared" si="2"/>
        <v>560</v>
      </c>
      <c r="K38" s="84"/>
      <c r="N38" s="86">
        <f t="shared" si="4"/>
        <v>560</v>
      </c>
    </row>
    <row r="39" spans="2:17" s="3" customFormat="1" ht="18" customHeight="1" x14ac:dyDescent="0.25">
      <c r="B39" s="130" t="s">
        <v>28</v>
      </c>
      <c r="C39" s="131"/>
      <c r="D39" s="131"/>
      <c r="E39" s="131"/>
      <c r="F39" s="131"/>
      <c r="G39" s="131"/>
      <c r="H39" s="48" t="s">
        <v>28</v>
      </c>
      <c r="I39" s="49"/>
      <c r="J39" s="50">
        <f>SUM(J35:J38)</f>
        <v>2210</v>
      </c>
      <c r="K39" s="51"/>
    </row>
    <row r="40" spans="2:17" ht="3.75" customHeight="1" x14ac:dyDescent="0.25"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spans="2:17" ht="29.25" customHeight="1" x14ac:dyDescent="0.35">
      <c r="B41" s="132" t="s">
        <v>37</v>
      </c>
      <c r="C41" s="132"/>
      <c r="D41" s="132"/>
      <c r="E41" s="132"/>
      <c r="F41" s="132"/>
      <c r="G41" s="132"/>
      <c r="H41" s="53"/>
      <c r="I41" s="55" t="s">
        <v>38</v>
      </c>
      <c r="J41" s="56">
        <f>SUM(J32,J39,J24)</f>
        <v>2210</v>
      </c>
      <c r="K41" s="56"/>
      <c r="L41" s="57">
        <v>350</v>
      </c>
      <c r="M41" s="36">
        <f>SUM(M14:M38)</f>
        <v>45579.323699999994</v>
      </c>
      <c r="N41" s="36">
        <f>SUM(N14:N38)</f>
        <v>-21456.823699999997</v>
      </c>
      <c r="O41" s="58">
        <f>N41/J41</f>
        <v>-9.708969999999999</v>
      </c>
      <c r="Q41" s="36"/>
    </row>
    <row r="42" spans="2:17" s="62" customFormat="1" ht="21" customHeight="1" x14ac:dyDescent="0.35">
      <c r="B42" s="132" t="s">
        <v>39</v>
      </c>
      <c r="C42" s="132"/>
      <c r="D42" s="132"/>
      <c r="E42" s="132"/>
      <c r="F42" s="132"/>
      <c r="G42" s="132"/>
      <c r="H42" s="59"/>
      <c r="I42" s="60" t="s">
        <v>40</v>
      </c>
      <c r="J42" s="61">
        <v>8.2500000000000004E-2</v>
      </c>
      <c r="K42" s="61"/>
    </row>
    <row r="43" spans="2:17" s="62" customFormat="1" ht="22.5" thickBot="1" x14ac:dyDescent="0.4">
      <c r="B43" s="133" t="s">
        <v>41</v>
      </c>
      <c r="C43" s="133"/>
      <c r="D43" s="133"/>
      <c r="E43" s="133"/>
      <c r="F43" s="133"/>
      <c r="G43" s="133"/>
      <c r="H43" s="59"/>
      <c r="I43" s="60" t="s">
        <v>42</v>
      </c>
      <c r="J43" s="63"/>
      <c r="K43" s="64"/>
    </row>
    <row r="44" spans="2:17" s="62" customFormat="1" ht="22.5" thickBot="1" x14ac:dyDescent="0.4">
      <c r="B44" s="65"/>
      <c r="C44" s="65"/>
      <c r="D44" s="66"/>
      <c r="E44" s="67"/>
      <c r="F44" s="67"/>
      <c r="G44" s="67"/>
      <c r="H44" s="59"/>
      <c r="I44" s="68" t="s">
        <v>43</v>
      </c>
      <c r="J44" s="69">
        <f>J41+J43</f>
        <v>2210</v>
      </c>
      <c r="K44" s="70"/>
    </row>
    <row r="45" spans="2:17" x14ac:dyDescent="0.25">
      <c r="B45" s="53"/>
      <c r="C45" s="53"/>
      <c r="D45" s="53"/>
      <c r="E45" s="53"/>
      <c r="F45" s="53"/>
      <c r="G45" s="53"/>
      <c r="H45" s="53"/>
      <c r="I45" s="53"/>
      <c r="J45" s="53"/>
      <c r="K45" s="53"/>
    </row>
    <row r="46" spans="2:17" ht="16.5" x14ac:dyDescent="0.25">
      <c r="B46" s="134" t="s">
        <v>44</v>
      </c>
      <c r="C46" s="134"/>
      <c r="D46" s="134"/>
      <c r="E46" s="134"/>
      <c r="F46" s="134"/>
      <c r="G46" s="134"/>
      <c r="H46" s="134"/>
      <c r="I46" s="134"/>
      <c r="J46" s="134"/>
      <c r="K46" s="71"/>
    </row>
    <row r="47" spans="2:17" ht="8.25" customHeight="1" x14ac:dyDescent="0.25">
      <c r="B47" s="71"/>
      <c r="C47" s="71"/>
      <c r="D47" s="71"/>
      <c r="E47" s="71"/>
      <c r="F47" s="71"/>
      <c r="G47" s="71"/>
      <c r="H47" s="71"/>
      <c r="I47" s="71"/>
      <c r="J47" s="71"/>
      <c r="K47" s="71"/>
    </row>
    <row r="48" spans="2:17" ht="33.75" customHeight="1" x14ac:dyDescent="0.25">
      <c r="B48" s="135" t="s">
        <v>45</v>
      </c>
      <c r="C48" s="135"/>
      <c r="D48" s="135"/>
      <c r="E48" s="135"/>
      <c r="F48" s="135"/>
      <c r="G48" s="135"/>
      <c r="H48" s="135"/>
      <c r="I48" s="135"/>
      <c r="J48" s="135"/>
      <c r="K48" s="72"/>
    </row>
    <row r="49" spans="2:11" ht="9" customHeight="1" x14ac:dyDescent="0.25">
      <c r="B49" s="72"/>
      <c r="C49" s="72"/>
      <c r="D49" s="72"/>
      <c r="E49" s="72"/>
      <c r="F49" s="72"/>
      <c r="G49" s="72"/>
      <c r="H49" s="72"/>
      <c r="I49" s="72"/>
      <c r="J49" s="72"/>
      <c r="K49" s="72"/>
    </row>
    <row r="50" spans="2:11" x14ac:dyDescent="0.25">
      <c r="B50" s="116" t="s">
        <v>46</v>
      </c>
      <c r="C50" s="117"/>
      <c r="D50" s="117"/>
      <c r="E50" s="117"/>
      <c r="F50" s="117"/>
      <c r="G50" s="117"/>
      <c r="H50" s="117"/>
      <c r="I50" s="117"/>
      <c r="J50" s="118"/>
      <c r="K50" s="73"/>
    </row>
    <row r="51" spans="2:11" x14ac:dyDescent="0.25">
      <c r="B51" s="119" t="s">
        <v>47</v>
      </c>
      <c r="C51" s="120"/>
      <c r="D51" s="120"/>
      <c r="E51" s="120"/>
      <c r="F51" s="120"/>
      <c r="G51" s="120"/>
      <c r="H51" s="120"/>
      <c r="I51" s="120"/>
      <c r="J51" s="121"/>
      <c r="K51" s="74"/>
    </row>
    <row r="52" spans="2:11" ht="4.5" customHeight="1" x14ac:dyDescent="0.25">
      <c r="B52" s="53"/>
      <c r="C52" s="53"/>
      <c r="D52" s="53"/>
      <c r="E52" s="53"/>
      <c r="F52" s="53"/>
      <c r="G52" s="53"/>
      <c r="H52" s="53"/>
      <c r="I52" s="53"/>
      <c r="J52" s="53"/>
      <c r="K52" s="53"/>
    </row>
    <row r="53" spans="2:11" x14ac:dyDescent="0.25">
      <c r="B53" s="122" t="s">
        <v>48</v>
      </c>
      <c r="C53" s="123"/>
      <c r="D53" s="123"/>
      <c r="E53" s="123"/>
      <c r="F53" s="123"/>
      <c r="G53" s="123"/>
      <c r="H53" s="123"/>
      <c r="I53" s="123"/>
      <c r="J53" s="124"/>
      <c r="K53" s="75"/>
    </row>
    <row r="54" spans="2:11" ht="115.5" customHeight="1" x14ac:dyDescent="0.25">
      <c r="B54" s="125"/>
      <c r="C54" s="126"/>
      <c r="D54" s="126"/>
      <c r="E54" s="126"/>
      <c r="F54" s="126"/>
      <c r="G54" s="126"/>
      <c r="H54" s="126"/>
      <c r="I54" s="126"/>
      <c r="J54" s="127"/>
      <c r="K54" s="75"/>
    </row>
    <row r="56" spans="2:11" ht="15" customHeight="1" x14ac:dyDescent="0.25">
      <c r="B56" s="128" t="s">
        <v>49</v>
      </c>
      <c r="C56" s="128"/>
      <c r="D56" s="128"/>
      <c r="E56" s="128"/>
      <c r="F56" s="128"/>
      <c r="G56" s="128"/>
      <c r="H56" s="128"/>
      <c r="I56" s="128"/>
      <c r="J56" s="128"/>
      <c r="K56" s="76"/>
    </row>
    <row r="57" spans="2:11" x14ac:dyDescent="0.25">
      <c r="B57" s="129" t="s">
        <v>50</v>
      </c>
      <c r="C57" s="129"/>
      <c r="D57" s="129"/>
      <c r="E57" s="129"/>
      <c r="F57" s="129"/>
      <c r="G57" s="129"/>
      <c r="H57" s="129"/>
      <c r="I57" s="129"/>
      <c r="J57" s="129"/>
      <c r="K57" s="77"/>
    </row>
    <row r="58" spans="2:11" x14ac:dyDescent="0.25">
      <c r="B58" s="78"/>
      <c r="C58" s="78"/>
      <c r="D58" s="78"/>
      <c r="E58" s="78"/>
      <c r="F58" s="78"/>
      <c r="G58" s="78"/>
      <c r="H58" s="78"/>
      <c r="I58" s="78"/>
      <c r="J58" s="78"/>
      <c r="K58" s="77"/>
    </row>
    <row r="59" spans="2:11" ht="21" customHeight="1" thickBot="1" x14ac:dyDescent="0.3">
      <c r="B59" s="79"/>
      <c r="C59" s="79"/>
      <c r="D59" s="80"/>
      <c r="E59" s="80"/>
      <c r="F59" s="80"/>
      <c r="G59" s="79"/>
      <c r="H59" s="19"/>
      <c r="I59" s="19"/>
      <c r="J59" s="19"/>
    </row>
    <row r="60" spans="2:11" ht="15" customHeight="1" x14ac:dyDescent="0.25">
      <c r="B60" s="115" t="s">
        <v>51</v>
      </c>
      <c r="C60" s="115"/>
      <c r="D60" s="115"/>
      <c r="E60" s="115"/>
      <c r="F60" s="115"/>
      <c r="G60" s="115"/>
      <c r="H60" s="115"/>
      <c r="I60" s="115"/>
      <c r="J60" s="115"/>
      <c r="K60" s="81"/>
    </row>
    <row r="61" spans="2:11" ht="15" customHeight="1" x14ac:dyDescent="0.25">
      <c r="B61" s="82"/>
      <c r="C61" s="82"/>
      <c r="D61" s="82"/>
      <c r="E61" s="82"/>
      <c r="F61" s="82"/>
      <c r="G61" s="82"/>
      <c r="H61" s="82"/>
      <c r="I61" s="82"/>
      <c r="J61" s="82"/>
      <c r="K61" s="81"/>
    </row>
    <row r="62" spans="2:11" ht="21" customHeight="1" thickBot="1" x14ac:dyDescent="0.3">
      <c r="B62" s="83"/>
      <c r="C62" s="83"/>
      <c r="D62" s="83"/>
      <c r="E62" s="83"/>
      <c r="F62" s="83"/>
      <c r="G62" s="79"/>
      <c r="H62" s="19"/>
      <c r="I62" s="19"/>
      <c r="J62" s="19"/>
    </row>
    <row r="63" spans="2:11" ht="15.75" customHeight="1" x14ac:dyDescent="0.25">
      <c r="B63" s="115" t="s">
        <v>52</v>
      </c>
      <c r="C63" s="115"/>
      <c r="D63" s="115"/>
      <c r="E63" s="115"/>
      <c r="F63" s="115"/>
      <c r="G63" s="115"/>
      <c r="H63" s="115"/>
      <c r="I63" s="115"/>
      <c r="J63" s="115"/>
      <c r="K63" s="81"/>
    </row>
    <row r="64" spans="2:11" ht="15.75" customHeight="1" x14ac:dyDescent="0.25">
      <c r="B64" s="82"/>
      <c r="C64" s="82"/>
      <c r="D64" s="82"/>
      <c r="E64" s="82"/>
      <c r="F64" s="82"/>
      <c r="G64" s="82"/>
      <c r="H64" s="82"/>
      <c r="I64" s="82"/>
      <c r="J64" s="82"/>
      <c r="K64" s="81"/>
    </row>
    <row r="65" spans="2:11" ht="21" customHeight="1" thickBot="1" x14ac:dyDescent="0.3">
      <c r="B65" s="83"/>
      <c r="C65" s="83"/>
      <c r="D65" s="83"/>
      <c r="E65" s="83"/>
      <c r="F65" s="83"/>
      <c r="G65" s="79"/>
      <c r="H65" s="19"/>
      <c r="I65" s="19"/>
      <c r="J65" s="19"/>
    </row>
    <row r="66" spans="2:11" ht="16.5" x14ac:dyDescent="0.25">
      <c r="B66" s="115" t="s">
        <v>53</v>
      </c>
      <c r="C66" s="115"/>
      <c r="D66" s="115"/>
      <c r="E66" s="115"/>
      <c r="F66" s="115"/>
      <c r="G66" s="115"/>
      <c r="H66" s="115"/>
      <c r="I66" s="115"/>
      <c r="J66" s="115"/>
      <c r="K66" s="81"/>
    </row>
    <row r="67" spans="2:11" x14ac:dyDescent="0.25">
      <c r="B67" s="19"/>
      <c r="C67" s="19"/>
      <c r="D67" s="19"/>
      <c r="E67" s="19"/>
      <c r="F67" s="19"/>
      <c r="G67" s="19"/>
      <c r="H67" s="19"/>
      <c r="I67" s="19"/>
      <c r="J67" s="19"/>
    </row>
    <row r="68" spans="2:11" x14ac:dyDescent="0.25">
      <c r="B68" s="19"/>
      <c r="C68" s="19"/>
      <c r="D68" s="19"/>
      <c r="E68" s="19"/>
      <c r="F68" s="19"/>
      <c r="G68" s="19"/>
      <c r="H68" s="19"/>
      <c r="I68" s="19"/>
      <c r="J68" s="19"/>
    </row>
    <row r="69" spans="2:11" x14ac:dyDescent="0.25">
      <c r="B69" s="19"/>
      <c r="C69" s="19"/>
      <c r="D69" s="19"/>
      <c r="E69" s="19"/>
      <c r="F69" s="19"/>
      <c r="G69" s="19"/>
      <c r="H69" s="19"/>
      <c r="I69" s="19"/>
      <c r="J69" s="19"/>
    </row>
    <row r="70" spans="2:11" x14ac:dyDescent="0.25">
      <c r="B70" s="19"/>
      <c r="C70" s="19"/>
      <c r="D70" s="19"/>
      <c r="E70" s="19"/>
      <c r="F70" s="19"/>
      <c r="G70" s="19"/>
      <c r="H70" s="19"/>
      <c r="I70" s="19"/>
      <c r="J70" s="19"/>
    </row>
  </sheetData>
  <mergeCells count="38">
    <mergeCell ref="D13:G13"/>
    <mergeCell ref="G3:J3"/>
    <mergeCell ref="G4:J4"/>
    <mergeCell ref="G5:J5"/>
    <mergeCell ref="B11:J11"/>
    <mergeCell ref="B12:J12"/>
    <mergeCell ref="D31:G31"/>
    <mergeCell ref="D14:G14"/>
    <mergeCell ref="D15:G15"/>
    <mergeCell ref="D16:G16"/>
    <mergeCell ref="D17:G17"/>
    <mergeCell ref="D20:G20"/>
    <mergeCell ref="D21:G21"/>
    <mergeCell ref="D23:G23"/>
    <mergeCell ref="B24:G24"/>
    <mergeCell ref="D26:G26"/>
    <mergeCell ref="D27:G27"/>
    <mergeCell ref="D29:G29"/>
    <mergeCell ref="B48:J48"/>
    <mergeCell ref="B32:G32"/>
    <mergeCell ref="D34:G34"/>
    <mergeCell ref="D35:G35"/>
    <mergeCell ref="D36:G36"/>
    <mergeCell ref="D37:G37"/>
    <mergeCell ref="D38:G38"/>
    <mergeCell ref="B39:G39"/>
    <mergeCell ref="B41:G41"/>
    <mergeCell ref="B42:G42"/>
    <mergeCell ref="B43:G43"/>
    <mergeCell ref="B46:J46"/>
    <mergeCell ref="B63:J63"/>
    <mergeCell ref="B66:J66"/>
    <mergeCell ref="B50:J50"/>
    <mergeCell ref="B51:J51"/>
    <mergeCell ref="B53:J54"/>
    <mergeCell ref="B56:J56"/>
    <mergeCell ref="B57:J57"/>
    <mergeCell ref="B60:J60"/>
  </mergeCells>
  <conditionalFormatting sqref="L14:L23">
    <cfRule type="expression" dxfId="8" priority="7">
      <formula>$L14&lt;$J14</formula>
    </cfRule>
    <cfRule type="expression" dxfId="7" priority="8">
      <formula>$L14&gt;$J14</formula>
    </cfRule>
    <cfRule type="expression" dxfId="6" priority="9">
      <formula>$L14=$J14</formula>
    </cfRule>
  </conditionalFormatting>
  <conditionalFormatting sqref="L27:L31">
    <cfRule type="expression" dxfId="5" priority="4">
      <formula>$L27&lt;$J27</formula>
    </cfRule>
    <cfRule type="expression" dxfId="4" priority="5">
      <formula>$L27&gt;$J27</formula>
    </cfRule>
    <cfRule type="expression" dxfId="3" priority="6">
      <formula>$L27=$J27</formula>
    </cfRule>
  </conditionalFormatting>
  <conditionalFormatting sqref="L35:L37">
    <cfRule type="expression" dxfId="2" priority="1">
      <formula>$L35&lt;$J35</formula>
    </cfRule>
    <cfRule type="expression" dxfId="1" priority="2">
      <formula>$L35&gt;$J35</formula>
    </cfRule>
    <cfRule type="expression" dxfId="0" priority="3">
      <formula>$L35=$J35</formula>
    </cfRule>
  </conditionalFormatting>
  <dataValidations count="3">
    <dataValidation allowBlank="1" showInputMessage="1" showErrorMessage="1" prompt="Enter Comments or Special Instructions in cell at right" sqref="H8" xr:uid="{5881F5AC-FFD3-4EC4-88B3-833A853CBA9E}"/>
    <dataValidation allowBlank="1" showInputMessage="1" showErrorMessage="1" prompt="Enter Quotation end date in cell at right" sqref="G4:G5" xr:uid="{9FC600A8-4D02-4F13-AEAD-868B223A03F3}"/>
    <dataValidation allowBlank="1" showInputMessage="1" showErrorMessage="1" prompt="Enter quotation Date in cell at right" sqref="G4:G5 H6" xr:uid="{813D2769-5BE9-4F11-AE6A-C17670564B11}"/>
  </dataValidations>
  <hyperlinks>
    <hyperlink ref="B8" r:id="rId1" xr:uid="{D289FBB4-773B-4A6D-9733-0A1845E4E82A}"/>
  </hyperlinks>
  <printOptions horizontalCentered="1"/>
  <pageMargins left="0.2" right="0.2" top="0.25" bottom="0.1" header="0.3" footer="0.3"/>
  <pageSetup scale="82" pageOrder="overThenDown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Joshua</dc:creator>
  <cp:lastModifiedBy>King, Joshua</cp:lastModifiedBy>
  <dcterms:created xsi:type="dcterms:W3CDTF">2025-09-06T00:40:21Z</dcterms:created>
  <dcterms:modified xsi:type="dcterms:W3CDTF">2025-09-06T00:48:24Z</dcterms:modified>
</cp:coreProperties>
</file>