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bookViews>
  <sheets>
    <sheet name="Тест крадитен калкулатор" sheetId="1" r:id="rId1"/>
    <sheet name="Анюет(равни) калкулатор." sheetId="3" r:id="rId2"/>
  </sheets>
  <calcPr calcId="152511"/>
</workbook>
</file>

<file path=xl/calcChain.xml><?xml version="1.0" encoding="utf-8"?>
<calcChain xmlns="http://schemas.openxmlformats.org/spreadsheetml/2006/main">
  <c r="L4" i="1" l="1"/>
  <c r="M4" i="1"/>
  <c r="K6" i="1" l="1"/>
  <c r="I6" i="1" s="1"/>
  <c r="E43" i="1"/>
  <c r="F7"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D8" i="1" s="1"/>
  <c r="E8" i="1" s="1"/>
  <c r="B13" i="3"/>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F12" i="3"/>
  <c r="D13" i="3" s="1"/>
  <c r="E9" i="3"/>
  <c r="C13" i="3" s="1"/>
  <c r="F8" i="1" l="1"/>
  <c r="C76" i="3"/>
  <c r="C74" i="3"/>
  <c r="C72" i="3"/>
  <c r="C70" i="3"/>
  <c r="C68" i="3"/>
  <c r="C66" i="3"/>
  <c r="C64" i="3"/>
  <c r="C62" i="3"/>
  <c r="C60" i="3"/>
  <c r="C58" i="3"/>
  <c r="C56" i="3"/>
  <c r="C54" i="3"/>
  <c r="C52" i="3"/>
  <c r="C77" i="3"/>
  <c r="C75" i="3"/>
  <c r="C73" i="3"/>
  <c r="C71" i="3"/>
  <c r="C69" i="3"/>
  <c r="C67" i="3"/>
  <c r="C65" i="3"/>
  <c r="C63" i="3"/>
  <c r="C61" i="3"/>
  <c r="C59" i="3"/>
  <c r="C57" i="3"/>
  <c r="C55" i="3"/>
  <c r="C53" i="3"/>
  <c r="C51" i="3"/>
  <c r="C49" i="3"/>
  <c r="C47" i="3"/>
  <c r="C45" i="3"/>
  <c r="C14" i="3"/>
  <c r="C16" i="3"/>
  <c r="C20" i="3"/>
  <c r="E13" i="3"/>
  <c r="F13" i="3" s="1"/>
  <c r="C15" i="3"/>
  <c r="C17" i="3"/>
  <c r="C19" i="3"/>
  <c r="C21" i="3"/>
  <c r="C23" i="3"/>
  <c r="C25" i="3"/>
  <c r="C27" i="3"/>
  <c r="C29" i="3"/>
  <c r="C31" i="3"/>
  <c r="C33" i="3"/>
  <c r="C35" i="3"/>
  <c r="C37" i="3"/>
  <c r="C39" i="3"/>
  <c r="C41" i="3"/>
  <c r="C43" i="3"/>
  <c r="C44" i="3"/>
  <c r="C48" i="3"/>
  <c r="C18" i="3"/>
  <c r="C22" i="3"/>
  <c r="C24" i="3"/>
  <c r="C26" i="3"/>
  <c r="C28" i="3"/>
  <c r="C30" i="3"/>
  <c r="C32" i="3"/>
  <c r="C34" i="3"/>
  <c r="C36" i="3"/>
  <c r="C38" i="3"/>
  <c r="C40" i="3"/>
  <c r="C42" i="3"/>
  <c r="C46" i="3"/>
  <c r="C50" i="3"/>
  <c r="D14" i="3" l="1"/>
  <c r="E14" i="3" s="1"/>
  <c r="F14" i="3" s="1"/>
  <c r="D15" i="3" l="1"/>
  <c r="E15" i="3" s="1"/>
  <c r="F15" i="3" s="1"/>
  <c r="D16" i="3" l="1"/>
  <c r="E16" i="3" s="1"/>
  <c r="F16" i="3" s="1"/>
  <c r="D17" i="3" l="1"/>
  <c r="E17" i="3" s="1"/>
  <c r="F17" i="3" s="1"/>
  <c r="D18" i="3" l="1"/>
  <c r="E18" i="3" s="1"/>
  <c r="F18" i="3" s="1"/>
  <c r="D19" i="3" l="1"/>
  <c r="E19" i="3" s="1"/>
  <c r="F19" i="3" s="1"/>
  <c r="D20" i="3" l="1"/>
  <c r="E20" i="3" s="1"/>
  <c r="F20" i="3" s="1"/>
  <c r="D21" i="3" l="1"/>
  <c r="E21" i="3" s="1"/>
  <c r="F21" i="3" s="1"/>
  <c r="D22" i="3" l="1"/>
  <c r="E22" i="3" s="1"/>
  <c r="F22" i="3" s="1"/>
  <c r="D23" i="3" l="1"/>
  <c r="E23" i="3" s="1"/>
  <c r="F23" i="3" s="1"/>
  <c r="D24" i="3" l="1"/>
  <c r="E24" i="3" s="1"/>
  <c r="F24" i="3" s="1"/>
  <c r="D25" i="3" l="1"/>
  <c r="E25" i="3" s="1"/>
  <c r="F25" i="3" s="1"/>
  <c r="D26" i="3" l="1"/>
  <c r="E26" i="3" s="1"/>
  <c r="F26" i="3" s="1"/>
  <c r="D27" i="3" l="1"/>
  <c r="E27" i="3" s="1"/>
  <c r="F27" i="3" s="1"/>
  <c r="D28" i="3" l="1"/>
  <c r="E28" i="3" s="1"/>
  <c r="F28" i="3" s="1"/>
  <c r="D29" i="3" l="1"/>
  <c r="E29" i="3" s="1"/>
  <c r="F29" i="3" s="1"/>
  <c r="D30" i="3" l="1"/>
  <c r="E30" i="3" s="1"/>
  <c r="F30" i="3" s="1"/>
  <c r="D31" i="3" l="1"/>
  <c r="E31" i="3" s="1"/>
  <c r="F31" i="3" s="1"/>
  <c r="D32" i="3" l="1"/>
  <c r="E32" i="3" s="1"/>
  <c r="F32" i="3" s="1"/>
  <c r="D33" i="3" l="1"/>
  <c r="E33" i="3" s="1"/>
  <c r="F33" i="3" s="1"/>
  <c r="D34" i="3" l="1"/>
  <c r="E34" i="3" s="1"/>
  <c r="F34" i="3" s="1"/>
  <c r="D35" i="3" l="1"/>
  <c r="E35" i="3" s="1"/>
  <c r="F35" i="3" s="1"/>
  <c r="D36" i="3" l="1"/>
  <c r="E36" i="3" s="1"/>
  <c r="F36" i="3" s="1"/>
  <c r="D37" i="3" l="1"/>
  <c r="E37" i="3" s="1"/>
  <c r="F37" i="3" s="1"/>
  <c r="D38" i="3" l="1"/>
  <c r="E38" i="3" s="1"/>
  <c r="F38" i="3" s="1"/>
  <c r="D39" i="3" l="1"/>
  <c r="E39" i="3" s="1"/>
  <c r="F39" i="3" s="1"/>
  <c r="D40" i="3" l="1"/>
  <c r="E40" i="3" s="1"/>
  <c r="F40" i="3" s="1"/>
  <c r="D41" i="3" l="1"/>
  <c r="E41" i="3" s="1"/>
  <c r="F41" i="3" s="1"/>
  <c r="D42" i="3" l="1"/>
  <c r="E42" i="3" s="1"/>
  <c r="F42" i="3" s="1"/>
  <c r="D43" i="3" l="1"/>
  <c r="E43" i="3" s="1"/>
  <c r="F43" i="3" s="1"/>
  <c r="D44" i="3" l="1"/>
  <c r="E44" i="3" s="1"/>
  <c r="F44" i="3" s="1"/>
  <c r="D45" i="3" l="1"/>
  <c r="E45" i="3" s="1"/>
  <c r="F45" i="3" s="1"/>
  <c r="D46" i="3" l="1"/>
  <c r="E46" i="3" s="1"/>
  <c r="F46" i="3" s="1"/>
  <c r="D47" i="3" l="1"/>
  <c r="E47" i="3" s="1"/>
  <c r="F47" i="3" s="1"/>
  <c r="D48" i="3" l="1"/>
  <c r="E48" i="3" s="1"/>
  <c r="F48" i="3" s="1"/>
  <c r="D49" i="3" l="1"/>
  <c r="E49" i="3" s="1"/>
  <c r="F49" i="3" s="1"/>
  <c r="D50" i="3" l="1"/>
  <c r="E50" i="3" s="1"/>
  <c r="F50" i="3" s="1"/>
  <c r="D51" i="3" l="1"/>
  <c r="E51" i="3" s="1"/>
  <c r="F51" i="3" s="1"/>
  <c r="D52" i="3" l="1"/>
  <c r="E52" i="3" s="1"/>
  <c r="F52" i="3" s="1"/>
  <c r="D53" i="3" l="1"/>
  <c r="E53" i="3" s="1"/>
  <c r="F53" i="3" s="1"/>
  <c r="D54" i="3" l="1"/>
  <c r="E54" i="3" s="1"/>
  <c r="F54" i="3" s="1"/>
  <c r="D55" i="3" l="1"/>
  <c r="E55" i="3" s="1"/>
  <c r="F55" i="3" s="1"/>
  <c r="D56" i="3" l="1"/>
  <c r="E56" i="3" s="1"/>
  <c r="F56" i="3" s="1"/>
  <c r="D57" i="3" l="1"/>
  <c r="E57" i="3" s="1"/>
  <c r="F57" i="3" s="1"/>
  <c r="D58" i="3" l="1"/>
  <c r="E58" i="3" s="1"/>
  <c r="F58" i="3" s="1"/>
  <c r="D59" i="3" l="1"/>
  <c r="E59" i="3" s="1"/>
  <c r="F59" i="3" s="1"/>
  <c r="D60" i="3" l="1"/>
  <c r="E60" i="3" s="1"/>
  <c r="F60" i="3" s="1"/>
  <c r="D61" i="3" l="1"/>
  <c r="E61" i="3" s="1"/>
  <c r="F61" i="3" s="1"/>
  <c r="D62" i="3" l="1"/>
  <c r="E62" i="3" s="1"/>
  <c r="F62" i="3" s="1"/>
  <c r="D63" i="3" l="1"/>
  <c r="E63" i="3" s="1"/>
  <c r="F63" i="3" s="1"/>
  <c r="D64" i="3" l="1"/>
  <c r="E64" i="3" s="1"/>
  <c r="F64" i="3" s="1"/>
  <c r="D65" i="3" l="1"/>
  <c r="E65" i="3" s="1"/>
  <c r="F65" i="3" s="1"/>
  <c r="D66" i="3" l="1"/>
  <c r="E66" i="3" s="1"/>
  <c r="F66" i="3" s="1"/>
  <c r="D67" i="3" l="1"/>
  <c r="E67" i="3" s="1"/>
  <c r="F67" i="3" s="1"/>
  <c r="D68" i="3" l="1"/>
  <c r="E68" i="3" s="1"/>
  <c r="F68" i="3" s="1"/>
  <c r="D69" i="3" l="1"/>
  <c r="E69" i="3" s="1"/>
  <c r="F69" i="3" s="1"/>
  <c r="D70" i="3" l="1"/>
  <c r="E70" i="3" s="1"/>
  <c r="F70" i="3" s="1"/>
  <c r="D71" i="3" l="1"/>
  <c r="E71" i="3" s="1"/>
  <c r="F71" i="3" s="1"/>
  <c r="D72" i="3" l="1"/>
  <c r="E72" i="3" s="1"/>
  <c r="F72" i="3" s="1"/>
  <c r="D73" i="3" l="1"/>
  <c r="E73" i="3" s="1"/>
  <c r="F73" i="3" s="1"/>
  <c r="D74" i="3" l="1"/>
  <c r="E74" i="3" s="1"/>
  <c r="F74" i="3" s="1"/>
  <c r="D75" i="3" l="1"/>
  <c r="E75" i="3" s="1"/>
  <c r="F75" i="3" s="1"/>
  <c r="D76" i="3" l="1"/>
  <c r="E76" i="3" s="1"/>
  <c r="F76" i="3" s="1"/>
  <c r="D77" i="3" l="1"/>
  <c r="E77" i="3" s="1"/>
  <c r="F77" i="3" s="1"/>
  <c r="D9" i="1"/>
  <c r="E9" i="1" s="1"/>
  <c r="F9" i="1" s="1"/>
  <c r="D10" i="1" l="1"/>
  <c r="E10" i="1" l="1"/>
  <c r="F10" i="1" s="1"/>
  <c r="D11" i="1" l="1"/>
  <c r="E11" i="1" l="1"/>
  <c r="F11" i="1" s="1"/>
  <c r="D12" i="1" l="1"/>
  <c r="E12" i="1" l="1"/>
  <c r="F12" i="1" s="1"/>
  <c r="D13" i="1" l="1"/>
  <c r="E13" i="1" l="1"/>
  <c r="F13" i="1" s="1"/>
  <c r="D14" i="1" l="1"/>
  <c r="E14" i="1" l="1"/>
  <c r="F14" i="1" s="1"/>
  <c r="D15" i="1" l="1"/>
  <c r="E15" i="1" s="1"/>
  <c r="F15" i="1" s="1"/>
  <c r="D16" i="1" l="1"/>
  <c r="E16" i="1" s="1"/>
  <c r="F16" i="1" s="1"/>
  <c r="D17" i="1" l="1"/>
  <c r="E17" i="1" s="1"/>
  <c r="F17" i="1" s="1"/>
  <c r="D18" i="1" l="1"/>
  <c r="E18" i="1" s="1"/>
  <c r="F18" i="1" s="1"/>
  <c r="D19" i="1" l="1"/>
  <c r="E19" i="1" s="1"/>
  <c r="F19" i="1" s="1"/>
  <c r="D20" i="1" l="1"/>
  <c r="E20" i="1" s="1"/>
  <c r="F20" i="1" s="1"/>
  <c r="D21" i="1" l="1"/>
  <c r="E21" i="1" s="1"/>
  <c r="F21" i="1" s="1"/>
  <c r="D22" i="1" l="1"/>
  <c r="E22" i="1" s="1"/>
  <c r="F22" i="1" s="1"/>
  <c r="D23" i="1" l="1"/>
  <c r="E23" i="1" s="1"/>
  <c r="F23" i="1" s="1"/>
  <c r="D24" i="1" l="1"/>
  <c r="E24" i="1" s="1"/>
  <c r="F24" i="1" s="1"/>
  <c r="D25" i="1" l="1"/>
  <c r="E25" i="1" s="1"/>
  <c r="F25" i="1" s="1"/>
  <c r="D26" i="1" l="1"/>
  <c r="E26" i="1" s="1"/>
  <c r="F26" i="1" s="1"/>
  <c r="D27" i="1" l="1"/>
  <c r="E27" i="1" s="1"/>
  <c r="F27" i="1" s="1"/>
  <c r="D28" i="1" l="1"/>
  <c r="E28" i="1" s="1"/>
  <c r="F28" i="1" s="1"/>
  <c r="D29" i="1" l="1"/>
  <c r="E29" i="1" s="1"/>
  <c r="F29" i="1" s="1"/>
  <c r="D30" i="1" l="1"/>
  <c r="E30" i="1" s="1"/>
  <c r="F30" i="1" s="1"/>
  <c r="D31" i="1" l="1"/>
  <c r="E31" i="1" s="1"/>
  <c r="F31" i="1" s="1"/>
  <c r="D32" i="1" l="1"/>
  <c r="E32" i="1" s="1"/>
  <c r="F32" i="1" s="1"/>
  <c r="D33" i="1" l="1"/>
  <c r="E33" i="1" s="1"/>
  <c r="F33" i="1" s="1"/>
  <c r="D34" i="1" l="1"/>
  <c r="E34" i="1" s="1"/>
  <c r="F34" i="1" s="1"/>
  <c r="D35" i="1" l="1"/>
  <c r="E35" i="1" s="1"/>
  <c r="F35" i="1" s="1"/>
  <c r="D36" i="1" l="1"/>
  <c r="E36" i="1" s="1"/>
  <c r="F36" i="1" s="1"/>
  <c r="D37" i="1" l="1"/>
  <c r="E37" i="1" s="1"/>
  <c r="F37" i="1" s="1"/>
  <c r="D38" i="1" l="1"/>
  <c r="E38" i="1" s="1"/>
  <c r="F38" i="1" s="1"/>
  <c r="D39" i="1" l="1"/>
  <c r="E39" i="1" s="1"/>
  <c r="F39" i="1" s="1"/>
  <c r="D40" i="1" l="1"/>
  <c r="E40" i="1" s="1"/>
  <c r="F40" i="1" s="1"/>
  <c r="D41" i="1" l="1"/>
  <c r="E41" i="1" s="1"/>
  <c r="F41" i="1" s="1"/>
  <c r="D42" i="1" l="1"/>
  <c r="E42" i="1" s="1"/>
  <c r="F42" i="1" s="1"/>
  <c r="F43" i="1" l="1"/>
  <c r="D43" i="1"/>
  <c r="J6" i="1" s="1"/>
  <c r="L6" i="1" s="1"/>
</calcChain>
</file>

<file path=xl/comments1.xml><?xml version="1.0" encoding="utf-8"?>
<comments xmlns="http://schemas.openxmlformats.org/spreadsheetml/2006/main">
  <authors>
    <author>Author</author>
  </authors>
  <commentList>
    <comment ref="B2" authorId="0" shapeId="0">
      <text>
        <r>
          <rPr>
            <b/>
            <sz val="16"/>
            <color indexed="81"/>
            <rFont val="Tahoma"/>
            <family val="2"/>
            <charset val="204"/>
          </rPr>
          <t>Author:
В месеци!!!</t>
        </r>
      </text>
    </comment>
    <comment ref="C2" authorId="0" shapeId="0">
      <text>
        <r>
          <rPr>
            <b/>
            <sz val="9"/>
            <color indexed="81"/>
            <rFont val="Tahoma"/>
            <family val="2"/>
          </rPr>
          <t>Author:</t>
        </r>
        <r>
          <rPr>
            <sz val="9"/>
            <color indexed="81"/>
            <rFont val="Tahoma"/>
            <family val="2"/>
          </rPr>
          <t xml:space="preserve">
Изчислява се от калкулатора в 2-рия лист
</t>
        </r>
        <r>
          <rPr>
            <b/>
            <sz val="9"/>
            <color indexed="81"/>
            <rFont val="Tahoma"/>
            <family val="2"/>
          </rPr>
          <t xml:space="preserve"> Анюет(равни) калкулатор.</t>
        </r>
      </text>
    </comment>
    <comment ref="M2" authorId="0" shapeId="0">
      <text>
        <r>
          <rPr>
            <b/>
            <sz val="9"/>
            <color indexed="81"/>
            <rFont val="Tahoma"/>
            <family val="2"/>
            <charset val="204"/>
          </rPr>
          <t>Author:</t>
        </r>
        <r>
          <rPr>
            <sz val="9"/>
            <color indexed="81"/>
            <rFont val="Tahoma"/>
            <family val="2"/>
            <charset val="204"/>
          </rPr>
          <t xml:space="preserve">
Предполагаема такса, предваствляваща процент от сумата на кредита.</t>
        </r>
      </text>
    </comment>
    <comment ref="L3" authorId="0" shapeId="0">
      <text>
        <r>
          <rPr>
            <b/>
            <sz val="9"/>
            <color indexed="81"/>
            <rFont val="Tahoma"/>
            <family val="2"/>
            <charset val="204"/>
          </rPr>
          <t>Author:</t>
        </r>
        <r>
          <rPr>
            <sz val="9"/>
            <color indexed="81"/>
            <rFont val="Tahoma"/>
            <charset val="1"/>
          </rPr>
          <t xml:space="preserve">
За месец!!!</t>
        </r>
      </text>
    </comment>
    <comment ref="M3" authorId="0" shapeId="0">
      <text>
        <r>
          <rPr>
            <b/>
            <sz val="9"/>
            <color indexed="81"/>
            <rFont val="Tahoma"/>
            <family val="2"/>
            <charset val="204"/>
          </rPr>
          <t>Author:</t>
        </r>
        <r>
          <rPr>
            <sz val="9"/>
            <color indexed="81"/>
            <rFont val="Tahoma"/>
            <family val="2"/>
            <charset val="204"/>
          </rPr>
          <t xml:space="preserve">
Въвежда се процент!!!</t>
        </r>
      </text>
    </comment>
    <comment ref="L4" authorId="0" shapeId="0">
      <text>
        <r>
          <rPr>
            <b/>
            <sz val="9"/>
            <color indexed="81"/>
            <rFont val="Tahoma"/>
            <family val="2"/>
            <charset val="204"/>
          </rPr>
          <t>Author:</t>
        </r>
        <r>
          <rPr>
            <sz val="9"/>
            <color indexed="81"/>
            <rFont val="Tahoma"/>
            <charset val="1"/>
          </rPr>
          <t xml:space="preserve">
За целият период на кредита!!!</t>
        </r>
      </text>
    </comment>
    <comment ref="B6" authorId="0" shapeId="0">
      <text>
        <r>
          <rPr>
            <b/>
            <sz val="9"/>
            <color indexed="81"/>
            <rFont val="Tahoma"/>
            <family val="2"/>
          </rPr>
          <t>Author:</t>
        </r>
        <r>
          <rPr>
            <sz val="9"/>
            <color indexed="81"/>
            <rFont val="Tahoma"/>
            <family val="2"/>
          </rPr>
          <t xml:space="preserve">
Анюет(равни) калкулатор.</t>
        </r>
      </text>
    </comment>
    <comment ref="C6" authorId="0" shapeId="0">
      <text>
        <r>
          <rPr>
            <b/>
            <sz val="9"/>
            <color indexed="81"/>
            <rFont val="Tahoma"/>
            <family val="2"/>
          </rPr>
          <t>Author:</t>
        </r>
        <r>
          <rPr>
            <sz val="9"/>
            <color indexed="81"/>
            <rFont val="Tahoma"/>
            <family val="2"/>
          </rPr>
          <t xml:space="preserve">
= Годишен лихвен процент / 12</t>
        </r>
      </text>
    </comment>
    <comment ref="D6" authorId="0" shapeId="0">
      <text>
        <r>
          <rPr>
            <b/>
            <sz val="9"/>
            <color indexed="81"/>
            <rFont val="Tahoma"/>
            <family val="2"/>
          </rPr>
          <t>Author:</t>
        </r>
        <r>
          <rPr>
            <sz val="9"/>
            <color indexed="81"/>
            <rFont val="Tahoma"/>
            <family val="2"/>
          </rPr>
          <t xml:space="preserve">
Оставаща главница от предходния ред </t>
        </r>
        <r>
          <rPr>
            <b/>
            <sz val="9"/>
            <color indexed="81"/>
            <rFont val="Tahoma"/>
            <family val="2"/>
          </rPr>
          <t>Х (</t>
        </r>
        <r>
          <rPr>
            <sz val="9"/>
            <color indexed="81"/>
            <rFont val="Tahoma"/>
            <family val="2"/>
          </rPr>
          <t>месечен лихвен процент</t>
        </r>
        <r>
          <rPr>
            <b/>
            <sz val="9"/>
            <color indexed="81"/>
            <rFont val="Tahoma"/>
            <family val="2"/>
          </rPr>
          <t>/</t>
        </r>
        <r>
          <rPr>
            <sz val="9"/>
            <color indexed="81"/>
            <rFont val="Tahoma"/>
            <family val="2"/>
          </rPr>
          <t>100</t>
        </r>
        <r>
          <rPr>
            <b/>
            <sz val="9"/>
            <color indexed="81"/>
            <rFont val="Tahoma"/>
            <family val="2"/>
          </rPr>
          <t>)</t>
        </r>
      </text>
    </comment>
    <comment ref="E6" authorId="0" shapeId="0">
      <text>
        <r>
          <rPr>
            <b/>
            <sz val="9"/>
            <color indexed="81"/>
            <rFont val="Tahoma"/>
            <family val="2"/>
          </rPr>
          <t>Author:</t>
        </r>
        <r>
          <rPr>
            <sz val="9"/>
            <color indexed="81"/>
            <rFont val="Tahoma"/>
            <family val="2"/>
          </rPr>
          <t xml:space="preserve">
= Месечна вноска - лихва</t>
        </r>
      </text>
    </comment>
    <comment ref="F6" authorId="0" shapeId="0">
      <text>
        <r>
          <rPr>
            <b/>
            <sz val="9"/>
            <color indexed="81"/>
            <rFont val="Tahoma"/>
            <family val="2"/>
          </rPr>
          <t>Author:</t>
        </r>
        <r>
          <rPr>
            <sz val="9"/>
            <color indexed="81"/>
            <rFont val="Tahoma"/>
            <family val="2"/>
          </rPr>
          <t xml:space="preserve">
= Оставаща главница(предходен ред) - Вноска по главница</t>
        </r>
      </text>
    </comment>
  </commentList>
</comments>
</file>

<file path=xl/comments2.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Идеален вариант без допънителни таски!!!</t>
        </r>
      </text>
    </comment>
  </commentList>
</comments>
</file>

<file path=xl/sharedStrings.xml><?xml version="1.0" encoding="utf-8"?>
<sst xmlns="http://schemas.openxmlformats.org/spreadsheetml/2006/main" count="78" uniqueCount="77">
  <si>
    <t>СРОК</t>
  </si>
  <si>
    <t>ГРАТИСЕН ПЕРИОД
 (МЕСЕЦИ)</t>
  </si>
  <si>
    <t>РАЗМЕР НА 
КРЕДИТ</t>
  </si>
  <si>
    <t>Тест  - очаквани резултати на кредитен калкулатор</t>
  </si>
  <si>
    <t>ВНОСКИ
равни/намаляващи</t>
  </si>
  <si>
    <t>равни</t>
  </si>
  <si>
    <t>null</t>
  </si>
  <si>
    <t>Дата
 първа вноска
дд/мм/гг</t>
  </si>
  <si>
    <t>01.8.2023</t>
  </si>
  <si>
    <t>Тест - очакван погасителен план</t>
  </si>
  <si>
    <r>
      <t xml:space="preserve">Вноска </t>
    </r>
    <r>
      <rPr>
        <sz val="11"/>
        <color theme="1"/>
        <rFont val="Calibri"/>
        <family val="2"/>
      </rPr>
      <t>#/Дата</t>
    </r>
  </si>
  <si>
    <t>Главница</t>
  </si>
  <si>
    <t>Лихва</t>
  </si>
  <si>
    <t>Месечна вноска</t>
  </si>
  <si>
    <t>Вноска по главница</t>
  </si>
  <si>
    <t xml:space="preserve"> #1 / 1.8.2023 </t>
  </si>
  <si>
    <t xml:space="preserve"> #2 / 1.9.2023</t>
  </si>
  <si>
    <t xml:space="preserve"> #3 / 1.10.2023</t>
  </si>
  <si>
    <t xml:space="preserve"> #4 / 1.11.2023</t>
  </si>
  <si>
    <t xml:space="preserve"> #5 / 1.12.2023</t>
  </si>
  <si>
    <t xml:space="preserve"> #6 / 1.01.2024</t>
  </si>
  <si>
    <t xml:space="preserve"> #7 / 1.02.2024</t>
  </si>
  <si>
    <t xml:space="preserve"> #8 / 1.03.2024</t>
  </si>
  <si>
    <t xml:space="preserve"> #9 / 1.04.2024</t>
  </si>
  <si>
    <t xml:space="preserve"> #10 / 1.05.2024</t>
  </si>
  <si>
    <t xml:space="preserve"> #11 / 1.06.2024</t>
  </si>
  <si>
    <t xml:space="preserve"> #12 / 1.07.2024</t>
  </si>
  <si>
    <t xml:space="preserve"> #13 / 1.08.2024</t>
  </si>
  <si>
    <t xml:space="preserve"> #14 / 1.09.2024</t>
  </si>
  <si>
    <t xml:space="preserve"> #15 / 1.10.2024</t>
  </si>
  <si>
    <t xml:space="preserve"> #16 / 1.11.2024</t>
  </si>
  <si>
    <t xml:space="preserve"> #17 / 1.12.2024</t>
  </si>
  <si>
    <t xml:space="preserve"> #18 / 1.01.2025</t>
  </si>
  <si>
    <t xml:space="preserve"> #19 / 1.02.2025</t>
  </si>
  <si>
    <t xml:space="preserve"> #20 / 1.03.2025</t>
  </si>
  <si>
    <t xml:space="preserve"> #21 / 1.04.2025</t>
  </si>
  <si>
    <t xml:space="preserve"> #22 / 1.05.2025</t>
  </si>
  <si>
    <t xml:space="preserve"> #23/ 1.06.2025</t>
  </si>
  <si>
    <t xml:space="preserve"> #24 / 1.07.2025</t>
  </si>
  <si>
    <t xml:space="preserve"> #25/ 1.08.2025</t>
  </si>
  <si>
    <t xml:space="preserve"> #26 / 1.09.2025</t>
  </si>
  <si>
    <t xml:space="preserve"> #27 / 1.10.2025</t>
  </si>
  <si>
    <t xml:space="preserve"> #28 /1.11.2025</t>
  </si>
  <si>
    <t xml:space="preserve"> #29 /1.12.2025</t>
  </si>
  <si>
    <t xml:space="preserve"> #30 /1.12.2025</t>
  </si>
  <si>
    <t xml:space="preserve"> #31 /1.12.2025</t>
  </si>
  <si>
    <t xml:space="preserve"> #32 /1.12.2025</t>
  </si>
  <si>
    <t xml:space="preserve"> #33 /1.12.2025</t>
  </si>
  <si>
    <t xml:space="preserve"> #34 /1.12.2025</t>
  </si>
  <si>
    <t xml:space="preserve"> #35 /1.12.2025</t>
  </si>
  <si>
    <t xml:space="preserve"> #36 /1.12.2025</t>
  </si>
  <si>
    <t xml:space="preserve"> #37 /1.12.2025</t>
  </si>
  <si>
    <r>
      <t xml:space="preserve">ТАКСА </t>
    </r>
    <r>
      <rPr>
        <b/>
        <sz val="11"/>
        <color theme="1"/>
        <rFont val="Calibri"/>
        <family val="2"/>
      </rPr>
      <t># 1</t>
    </r>
  </si>
  <si>
    <r>
      <t xml:space="preserve">ТАКСА </t>
    </r>
    <r>
      <rPr>
        <b/>
        <sz val="11"/>
        <color theme="1"/>
        <rFont val="Calibri"/>
        <family val="2"/>
      </rPr>
      <t># 2</t>
    </r>
  </si>
  <si>
    <r>
      <t xml:space="preserve">ТАКСА </t>
    </r>
    <r>
      <rPr>
        <b/>
        <sz val="11"/>
        <color theme="1"/>
        <rFont val="Calibri"/>
        <family val="2"/>
      </rPr>
      <t>#3</t>
    </r>
  </si>
  <si>
    <r>
      <t xml:space="preserve">ТАКСА </t>
    </r>
    <r>
      <rPr>
        <b/>
        <sz val="11"/>
        <color theme="1"/>
        <rFont val="Calibri"/>
        <family val="2"/>
      </rPr>
      <t xml:space="preserve">#5
</t>
    </r>
    <r>
      <rPr>
        <b/>
        <sz val="8"/>
        <color theme="1"/>
        <rFont val="Calibri"/>
        <family val="2"/>
      </rPr>
      <t xml:space="preserve">  (% ОТ РАЗМЕР НА КРЕДИТА</t>
    </r>
    <r>
      <rPr>
        <b/>
        <sz val="11"/>
        <color theme="1"/>
        <rFont val="Calibri"/>
        <family val="2"/>
      </rPr>
      <t>)</t>
    </r>
  </si>
  <si>
    <t>Годишна
ЛИХВА %</t>
  </si>
  <si>
    <t>Общо 
дълижима 
сума</t>
  </si>
  <si>
    <t>Оставаща главница</t>
  </si>
  <si>
    <t>ПОГАСИТЕЛЕН ПЛАН</t>
  </si>
  <si>
    <t>Сума на заема</t>
  </si>
  <si>
    <t>Годишен лихвен процент</t>
  </si>
  <si>
    <t>Брой вноски</t>
  </si>
  <si>
    <t>Погасителна вноска</t>
  </si>
  <si>
    <t>N вноска</t>
  </si>
  <si>
    <t>Вноска</t>
  </si>
  <si>
    <t>Баланс</t>
  </si>
  <si>
    <t>Месечна лихва</t>
  </si>
  <si>
    <t>Месечен лихвен%</t>
  </si>
  <si>
    <t>Платени
лихви</t>
  </si>
  <si>
    <t>Платени
такси</t>
  </si>
  <si>
    <r>
      <t xml:space="preserve">ТАКСА </t>
    </r>
    <r>
      <rPr>
        <b/>
        <sz val="11"/>
        <color theme="1"/>
        <rFont val="Calibri"/>
        <family val="2"/>
      </rPr>
      <t>#4
(месечна)</t>
    </r>
  </si>
  <si>
    <t>ЗАДЪЛЖИТЕЛНИ ПОЛЕТА!!!</t>
  </si>
  <si>
    <t>Общо
изплатено
по кредита</t>
  </si>
  <si>
    <r>
      <t xml:space="preserve">Този инструмент може да се използва за предоставяне на  стойности(Месечна вноска, Месечна лихва, Платени, лихви, Общо изплатено по кредита, ГПР...), които да се използват като очакван резултат при тестване на кредитен калкулатор. Към момента може да пресмята кредит със максимален срок от 36 месец. Предвидени са различен тип такси:
 - ТАКСА # 1, ТАКСА # 2, ТАКСА #3 - Еднократни, точна сума.
 - ТАКСА #4 - Месечна.
 - ТАКСА #5 - Процент от сумата на кредита.
</t>
    </r>
    <r>
      <rPr>
        <sz val="11"/>
        <color theme="1"/>
        <rFont val="Calibri"/>
        <family val="2"/>
        <charset val="204"/>
        <scheme val="minor"/>
      </rPr>
      <t>Забележка: Инструмента смята сравнително вярно!?!
 Съспоставен с други онлайн калкулатори , дава  много малко отлконение.
Отклонението би трябвало се изчисти след по-детайлна проверка на  
EXCEL(закръгляне, формули..</t>
    </r>
    <r>
      <rPr>
        <b/>
        <sz val="11"/>
        <color theme="1"/>
        <rFont val="Calibri"/>
        <family val="2"/>
        <charset val="204"/>
        <scheme val="minor"/>
      </rPr>
      <t>. )</t>
    </r>
  </si>
  <si>
    <t>Изчисление
 ГПР:</t>
  </si>
  <si>
    <t>To Do:
1. Ревизия на форулите и математиката.
2. Възможност за по-голям погасителен период и автоматичното им попълване въз основа въведен СРОК.
3. Автоматично попълване на месеча вноска след пресмятането и в Анюет.
4. Погасителен план при вноски различни от равни.
5. Различни типове такси.
6. Възможност за гратисен период.</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</si>
</sst>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 &quot;лв.&quot;"/>
    <numFmt numFmtId="165" formatCode="#,##0.00\ &quot;лв.&quot;;[Red]\-#,##0.00\ &quot;лв.&quot;"/>
    <numFmt numFmtId="166" formatCode="0.000"/>
    <numFmt numFmtId="167" formatCode="0.000000"/>
    <numFmt numFmtId="168" formatCode="0.0000"/>
    <numFmt numFmtId="169" formatCode="#,##0.000\ &quot;лв.&quot;;[Red]\-#,##0.000\ &quot;лв.&quot;"/>
  </numFmts>
  <fonts count="16" x14ac:knownFonts="1">
    <font>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2"/>
      <color theme="1"/>
      <name val="Calibri"/>
      <family val="2"/>
      <scheme val="minor"/>
    </font>
    <font>
      <b/>
      <sz val="11"/>
      <color theme="1"/>
      <name val="Calibri"/>
      <family val="2"/>
    </font>
    <font>
      <b/>
      <sz val="8"/>
      <color theme="1"/>
      <name val="Calibri"/>
      <family val="2"/>
    </font>
    <font>
      <sz val="9"/>
      <color indexed="81"/>
      <name val="Tahoma"/>
      <family val="2"/>
    </font>
    <font>
      <b/>
      <sz val="9"/>
      <color indexed="81"/>
      <name val="Tahoma"/>
      <family val="2"/>
    </font>
    <font>
      <b/>
      <sz val="15"/>
      <color theme="1"/>
      <name val="Calibri"/>
      <family val="2"/>
      <charset val="204"/>
      <scheme val="minor"/>
    </font>
    <font>
      <b/>
      <sz val="11"/>
      <color theme="1"/>
      <name val="Calibri"/>
      <family val="2"/>
      <charset val="204"/>
      <scheme val="minor"/>
    </font>
    <font>
      <sz val="9"/>
      <color indexed="81"/>
      <name val="Tahoma"/>
      <charset val="1"/>
    </font>
    <font>
      <sz val="9"/>
      <color indexed="81"/>
      <name val="Tahoma"/>
      <family val="2"/>
      <charset val="204"/>
    </font>
    <font>
      <b/>
      <sz val="9"/>
      <color indexed="81"/>
      <name val="Tahoma"/>
      <family val="2"/>
      <charset val="204"/>
    </font>
    <font>
      <sz val="11"/>
      <color theme="1"/>
      <name val="Calibri"/>
      <family val="2"/>
      <charset val="204"/>
      <scheme val="minor"/>
    </font>
    <font>
      <b/>
      <sz val="16"/>
      <color indexed="81"/>
      <name val="Tahoma"/>
      <family val="2"/>
      <charset val="204"/>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indexed="64"/>
      </left>
      <right style="thick">
        <color indexed="64"/>
      </right>
      <top style="thick">
        <color indexed="64"/>
      </top>
      <bottom style="thick">
        <color indexed="64"/>
      </bottom>
      <diagonal/>
    </border>
    <border>
      <left/>
      <right/>
      <top style="thick">
        <color auto="1"/>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style="thin">
        <color auto="1"/>
      </left>
      <right/>
      <top/>
      <bottom/>
      <diagonal/>
    </border>
    <border>
      <left style="thick">
        <color indexed="64"/>
      </left>
      <right style="thick">
        <color indexed="64"/>
      </right>
      <top style="thick">
        <color indexed="64"/>
      </top>
      <bottom/>
      <diagonal/>
    </border>
  </borders>
  <cellStyleXfs count="1">
    <xf numFmtId="0" fontId="0" fillId="0" borderId="0"/>
  </cellStyleXfs>
  <cellXfs count="6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0" xfId="0" applyBorder="1"/>
    <xf numFmtId="0" fontId="0" fillId="3" borderId="2" xfId="0" applyFill="1" applyBorder="1"/>
    <xf numFmtId="0" fontId="0" fillId="3" borderId="2" xfId="0" applyFill="1" applyBorder="1" applyAlignment="1">
      <alignment horizontal="center" vertical="center"/>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10" fillId="0" borderId="0" xfId="0" applyFont="1"/>
    <xf numFmtId="0" fontId="10" fillId="0" borderId="4" xfId="0" applyFont="1" applyBorder="1"/>
    <xf numFmtId="0" fontId="10" fillId="0" borderId="5" xfId="0" applyFont="1" applyBorder="1"/>
    <xf numFmtId="164" fontId="10" fillId="0" borderId="6" xfId="0" applyNumberFormat="1" applyFont="1" applyBorder="1"/>
    <xf numFmtId="0" fontId="10" fillId="0" borderId="7" xfId="0" applyFont="1" applyBorder="1"/>
    <xf numFmtId="0" fontId="10" fillId="0" borderId="0" xfId="0" applyFont="1" applyBorder="1"/>
    <xf numFmtId="10" fontId="10" fillId="0" borderId="8" xfId="0" applyNumberFormat="1" applyFont="1" applyBorder="1"/>
    <xf numFmtId="0" fontId="10" fillId="0" borderId="9" xfId="0" applyFont="1" applyBorder="1"/>
    <xf numFmtId="0" fontId="10" fillId="0" borderId="10" xfId="0" applyFont="1" applyBorder="1"/>
    <xf numFmtId="0" fontId="10" fillId="0" borderId="11" xfId="0" applyFont="1" applyBorder="1"/>
    <xf numFmtId="0" fontId="10" fillId="6" borderId="12" xfId="0" applyFont="1" applyFill="1" applyBorder="1"/>
    <xf numFmtId="0" fontId="0" fillId="6" borderId="13" xfId="0" applyFill="1" applyBorder="1"/>
    <xf numFmtId="165" fontId="10" fillId="6" borderId="14" xfId="0" applyNumberFormat="1" applyFont="1" applyFill="1" applyBorder="1"/>
    <xf numFmtId="0" fontId="0" fillId="3" borderId="12" xfId="0" applyFill="1" applyBorder="1"/>
    <xf numFmtId="0" fontId="0" fillId="3" borderId="13" xfId="0" applyFill="1" applyBorder="1"/>
    <xf numFmtId="0" fontId="0" fillId="3" borderId="14" xfId="0" applyFill="1" applyBorder="1"/>
    <xf numFmtId="164" fontId="0" fillId="0" borderId="0" xfId="0" applyNumberFormat="1"/>
    <xf numFmtId="0" fontId="1" fillId="4" borderId="2" xfId="0" applyFont="1" applyFill="1" applyBorder="1"/>
    <xf numFmtId="0" fontId="1" fillId="4"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7" borderId="1" xfId="0" applyFont="1" applyFill="1" applyBorder="1"/>
    <xf numFmtId="0" fontId="3" fillId="0" borderId="3" xfId="0" applyFont="1" applyBorder="1" applyAlignment="1">
      <alignment vertical="center"/>
    </xf>
    <xf numFmtId="0" fontId="0" fillId="7" borderId="15" xfId="0" applyFill="1" applyBorder="1"/>
    <xf numFmtId="0" fontId="1" fillId="7" borderId="15" xfId="0" applyFont="1" applyFill="1" applyBorder="1" applyAlignment="1">
      <alignment horizontal="center" vertical="center"/>
    </xf>
    <xf numFmtId="166" fontId="1" fillId="2" borderId="2" xfId="0" applyNumberFormat="1" applyFont="1" applyFill="1" applyBorder="1" applyAlignment="1">
      <alignment horizontal="center" vertical="center"/>
    </xf>
    <xf numFmtId="168" fontId="1" fillId="2" borderId="2" xfId="0" applyNumberFormat="1" applyFont="1" applyFill="1" applyBorder="1" applyAlignment="1">
      <alignment horizontal="center" vertical="center"/>
    </xf>
    <xf numFmtId="167" fontId="1" fillId="2" borderId="2" xfId="0" applyNumberFormat="1" applyFont="1" applyFill="1" applyBorder="1"/>
    <xf numFmtId="168" fontId="1" fillId="5" borderId="2" xfId="0" applyNumberFormat="1" applyFont="1" applyFill="1" applyBorder="1" applyAlignment="1">
      <alignment horizontal="center" vertical="center"/>
    </xf>
    <xf numFmtId="168" fontId="1" fillId="2" borderId="2" xfId="0" applyNumberFormat="1" applyFont="1" applyFill="1" applyBorder="1"/>
    <xf numFmtId="166" fontId="1" fillId="2" borderId="2" xfId="0" applyNumberFormat="1" applyFont="1" applyFill="1" applyBorder="1"/>
    <xf numFmtId="166" fontId="1" fillId="5" borderId="2" xfId="0" applyNumberFormat="1" applyFont="1" applyFill="1" applyBorder="1" applyAlignment="1">
      <alignment horizontal="center" vertical="center"/>
    </xf>
    <xf numFmtId="166" fontId="1" fillId="5" borderId="2" xfId="0" applyNumberFormat="1" applyFont="1" applyFill="1" applyBorder="1"/>
    <xf numFmtId="169" fontId="0" fillId="0" borderId="0" xfId="0" applyNumberFormat="1"/>
    <xf numFmtId="0" fontId="1" fillId="7" borderId="2" xfId="0" applyFont="1" applyFill="1" applyBorder="1" applyAlignment="1">
      <alignment horizontal="center" vertical="center" wrapText="1"/>
    </xf>
    <xf numFmtId="0" fontId="4" fillId="0" borderId="2"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0" fontId="3" fillId="0" borderId="2" xfId="0" applyFont="1" applyBorder="1" applyAlignment="1">
      <alignment horizontal="center" vertical="center"/>
    </xf>
    <xf numFmtId="0" fontId="9" fillId="0" borderId="0" xfId="0" applyFont="1" applyAlignment="1">
      <alignment horizontal="center"/>
    </xf>
    <xf numFmtId="166" fontId="0" fillId="0" borderId="2" xfId="0" applyNumberFormat="1" applyBorder="1" applyAlignment="1">
      <alignment horizontal="center" vertical="center"/>
    </xf>
    <xf numFmtId="0" fontId="0" fillId="0" borderId="2" xfId="0" applyBorder="1" applyAlignment="1" applyProtection="1">
      <alignment horizontal="center"/>
      <protection hidden="1"/>
    </xf>
    <xf numFmtId="0" fontId="0" fillId="0" borderId="2" xfId="0" applyBorder="1" applyAlignment="1" applyProtection="1">
      <alignment horizontal="center" vertical="center"/>
      <protection hidden="1"/>
    </xf>
    <xf numFmtId="0" fontId="0" fillId="8" borderId="2" xfId="0" applyFill="1" applyBorder="1" applyAlignment="1">
      <alignment horizontal="center" vertical="center"/>
    </xf>
    <xf numFmtId="166" fontId="0" fillId="8" borderId="2" xfId="0" applyNumberFormat="1" applyFill="1" applyBorder="1" applyAlignment="1" applyProtection="1">
      <alignment horizontal="center" vertical="center"/>
      <protection locked="0"/>
    </xf>
    <xf numFmtId="0" fontId="10" fillId="8" borderId="16" xfId="0" applyFont="1" applyFill="1" applyBorder="1" applyAlignment="1">
      <alignment horizontal="center"/>
    </xf>
    <xf numFmtId="0" fontId="10" fillId="8" borderId="0" xfId="0" applyFont="1" applyFill="1" applyAlignment="1">
      <alignment horizontal="center"/>
    </xf>
    <xf numFmtId="0" fontId="1" fillId="8" borderId="1" xfId="0" applyFont="1" applyFill="1" applyBorder="1" applyAlignment="1">
      <alignment horizontal="center"/>
    </xf>
    <xf numFmtId="0" fontId="10" fillId="3" borderId="2" xfId="0" applyFont="1" applyFill="1" applyBorder="1" applyAlignment="1">
      <alignment horizontal="center" vertical="center" wrapText="1"/>
    </xf>
    <xf numFmtId="0" fontId="1" fillId="10" borderId="17" xfId="0" applyFont="1" applyFill="1" applyBorder="1" applyAlignment="1">
      <alignment horizontal="center" vertical="center" wrapText="1"/>
    </xf>
    <xf numFmtId="10" fontId="1" fillId="10" borderId="2" xfId="0" applyNumberFormat="1" applyFont="1" applyFill="1" applyBorder="1" applyAlignment="1">
      <alignment horizontal="center" vertical="center" wrapText="1"/>
    </xf>
    <xf numFmtId="0" fontId="0" fillId="0" borderId="0" xfId="0" applyAlignment="1"/>
    <xf numFmtId="0" fontId="0" fillId="9" borderId="16" xfId="0" applyFill="1" applyBorder="1" applyAlignment="1">
      <alignment horizontal="left" vertical="top" wrapText="1"/>
    </xf>
    <xf numFmtId="0" fontId="0" fillId="7" borderId="16" xfId="0" applyFill="1" applyBorder="1" applyAlignment="1">
      <alignment vertical="center" wrapText="1"/>
    </xf>
    <xf numFmtId="0" fontId="0" fillId="7" borderId="0" xfId="0" applyFill="1" applyBorder="1" applyAlignment="1">
      <alignment vertical="center" wrapText="1"/>
    </xf>
    <xf numFmtId="0" fontId="0" fillId="9" borderId="0" xfId="0" applyFill="1" applyBorder="1" applyAlignment="1">
      <alignment horizontal="left" vertical="top" wrapText="1"/>
    </xf>
    <xf numFmtId="0" fontId="10" fillId="9" borderId="16" xfId="0" applyFont="1" applyFill="1" applyBorder="1" applyAlignment="1">
      <alignment horizontal="left" vertical="top" wrapText="1"/>
    </xf>
    <xf numFmtId="0" fontId="10" fillId="9"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5"/>
  <sheetViews>
    <sheetView tabSelected="1" zoomScale="85" zoomScaleNormal="85" workbookViewId="0">
      <selection activeCell="C43" sqref="C43"/>
    </sheetView>
  </sheetViews>
  <sheetFormatPr defaultRowHeight="15" x14ac:dyDescent="0.25"/>
  <cols>
    <col min="1" max="1" width="20.28515625" customWidth="1"/>
    <col min="2" max="3" width="17.42578125" customWidth="1"/>
    <col min="4" max="4" width="15.5703125" customWidth="1"/>
    <col min="5" max="6" width="19.42578125" customWidth="1"/>
    <col min="7" max="7" width="11.85546875" customWidth="1"/>
    <col min="8" max="8" width="21" customWidth="1"/>
    <col min="9" max="9" width="19.5703125" customWidth="1"/>
    <col min="10" max="10" width="10.85546875" customWidth="1"/>
    <col min="11" max="11" width="11.42578125" customWidth="1"/>
    <col min="12" max="12" width="14.42578125" customWidth="1"/>
    <col min="13" max="13" width="17.7109375" customWidth="1"/>
    <col min="14" max="14" width="9.140625" customWidth="1"/>
    <col min="15" max="15" width="14.85546875" customWidth="1"/>
  </cols>
  <sheetData>
    <row r="1" spans="1:16" ht="28.5" customHeight="1" thickTop="1" thickBot="1" x14ac:dyDescent="0.3">
      <c r="A1" s="44" t="s">
        <v>3</v>
      </c>
      <c r="B1" s="45"/>
      <c r="C1" s="45"/>
      <c r="D1" s="45"/>
      <c r="E1" s="45"/>
      <c r="F1" s="45"/>
      <c r="G1" s="45"/>
      <c r="H1" s="45"/>
      <c r="I1" s="45"/>
      <c r="J1" s="45"/>
      <c r="K1" s="45"/>
      <c r="L1" s="45"/>
      <c r="M1" s="45"/>
    </row>
    <row r="2" spans="1:16" ht="44.25" customHeight="1" thickTop="1" thickBot="1" x14ac:dyDescent="0.3">
      <c r="A2" s="7" t="s">
        <v>2</v>
      </c>
      <c r="B2" s="8" t="s">
        <v>0</v>
      </c>
      <c r="C2" s="6" t="s">
        <v>13</v>
      </c>
      <c r="D2" s="7" t="s">
        <v>56</v>
      </c>
      <c r="E2" s="7" t="s">
        <v>4</v>
      </c>
      <c r="F2" s="7" t="s">
        <v>7</v>
      </c>
      <c r="G2" s="43"/>
      <c r="H2" s="7" t="s">
        <v>1</v>
      </c>
      <c r="I2" s="8" t="s">
        <v>52</v>
      </c>
      <c r="J2" s="8" t="s">
        <v>53</v>
      </c>
      <c r="K2" s="8" t="s">
        <v>54</v>
      </c>
      <c r="L2" s="7" t="s">
        <v>71</v>
      </c>
      <c r="M2" s="7" t="s">
        <v>55</v>
      </c>
      <c r="O2" s="2" t="s">
        <v>57</v>
      </c>
    </row>
    <row r="3" spans="1:16" ht="18" customHeight="1" thickTop="1" thickBot="1" x14ac:dyDescent="0.3">
      <c r="A3" s="52">
        <v>12000</v>
      </c>
      <c r="B3" s="52">
        <v>36</v>
      </c>
      <c r="C3" s="53">
        <v>387.20600000000002</v>
      </c>
      <c r="D3" s="52">
        <v>10</v>
      </c>
      <c r="E3" s="3" t="s">
        <v>5</v>
      </c>
      <c r="F3" s="3" t="s">
        <v>8</v>
      </c>
      <c r="G3" s="3"/>
      <c r="H3" s="3" t="s">
        <v>6</v>
      </c>
      <c r="I3" s="52">
        <v>0</v>
      </c>
      <c r="J3" s="52">
        <v>0</v>
      </c>
      <c r="K3" s="52">
        <v>0</v>
      </c>
      <c r="L3" s="52">
        <v>0</v>
      </c>
      <c r="M3" s="52">
        <v>0</v>
      </c>
    </row>
    <row r="4" spans="1:16" ht="15" customHeight="1" thickTop="1" thickBot="1" x14ac:dyDescent="0.3">
      <c r="C4" s="3"/>
      <c r="D4" s="1"/>
      <c r="L4" s="51">
        <f>PRODUCT(L3,B3)</f>
        <v>0</v>
      </c>
      <c r="M4" s="50">
        <f>PRODUCT(A3,M3/100)</f>
        <v>0</v>
      </c>
    </row>
    <row r="5" spans="1:16" ht="51" customHeight="1" thickTop="1" thickBot="1" x14ac:dyDescent="0.3">
      <c r="A5" s="47" t="s">
        <v>9</v>
      </c>
      <c r="B5" s="47"/>
      <c r="C5" s="47"/>
      <c r="D5" s="47"/>
      <c r="E5" s="47"/>
      <c r="F5" s="47"/>
      <c r="G5" s="31"/>
      <c r="I5" s="58" t="s">
        <v>75</v>
      </c>
      <c r="J5" s="7" t="s">
        <v>69</v>
      </c>
      <c r="K5" s="7" t="s">
        <v>70</v>
      </c>
      <c r="L5" s="57" t="s">
        <v>73</v>
      </c>
    </row>
    <row r="6" spans="1:16" ht="16.5" thickTop="1" thickBot="1" x14ac:dyDescent="0.3">
      <c r="A6" s="5" t="s">
        <v>10</v>
      </c>
      <c r="B6" s="6" t="s">
        <v>13</v>
      </c>
      <c r="C6" s="6" t="s">
        <v>68</v>
      </c>
      <c r="D6" s="6" t="s">
        <v>67</v>
      </c>
      <c r="E6" s="5" t="s">
        <v>14</v>
      </c>
      <c r="F6" s="5" t="s">
        <v>58</v>
      </c>
      <c r="G6" s="32"/>
      <c r="I6" s="59">
        <f>RATE(B3,-C3,(A3-K6))*12</f>
        <v>9.9999562781344725E-2</v>
      </c>
      <c r="J6" s="49">
        <f>SUM(D8:D43)</f>
        <v>1939.4262919509442</v>
      </c>
      <c r="K6" s="3">
        <f>SUM(I3:K3,L4:M4)</f>
        <v>0</v>
      </c>
      <c r="L6" s="49">
        <f>(A3+J6+K6)</f>
        <v>13939.426291950944</v>
      </c>
    </row>
    <row r="7" spans="1:16" ht="16.5" thickTop="1" thickBot="1" x14ac:dyDescent="0.3">
      <c r="A7" s="26"/>
      <c r="B7" s="27"/>
      <c r="C7" s="27"/>
      <c r="D7" s="27"/>
      <c r="E7" s="26"/>
      <c r="F7" s="27">
        <f>A3</f>
        <v>12000</v>
      </c>
      <c r="G7" s="33"/>
      <c r="I7" s="30"/>
      <c r="K7" s="4"/>
      <c r="L7" s="4"/>
      <c r="M7" s="4"/>
    </row>
    <row r="8" spans="1:16" ht="16.5" thickTop="1" thickBot="1" x14ac:dyDescent="0.3">
      <c r="A8" s="28" t="s">
        <v>15</v>
      </c>
      <c r="B8" s="34">
        <v>387.20600000000002</v>
      </c>
      <c r="C8" s="35">
        <f>D3/12</f>
        <v>0.83333333333333337</v>
      </c>
      <c r="D8" s="34">
        <f>PRODUCT(F7,C8/100)</f>
        <v>100</v>
      </c>
      <c r="E8" s="39">
        <f t="shared" ref="E8:E42" si="0">B8-D8</f>
        <v>287.20600000000002</v>
      </c>
      <c r="F8" s="34">
        <f t="shared" ref="F8:F43" si="1">F7-E8</f>
        <v>11712.794</v>
      </c>
      <c r="G8" s="33"/>
      <c r="I8" s="56"/>
      <c r="J8" s="54" t="s">
        <v>72</v>
      </c>
      <c r="K8" s="55"/>
      <c r="L8" s="55"/>
    </row>
    <row r="9" spans="1:16" ht="16.5" thickTop="1" thickBot="1" x14ac:dyDescent="0.3">
      <c r="A9" s="29" t="s">
        <v>16</v>
      </c>
      <c r="B9" s="40">
        <v>387.20600000000002</v>
      </c>
      <c r="C9" s="37">
        <f>D3/12</f>
        <v>0.83333333333333337</v>
      </c>
      <c r="D9" s="40">
        <f t="shared" ref="D8:D43" si="2">PRODUCT(F8,C9/100)</f>
        <v>97.606616666666667</v>
      </c>
      <c r="E9" s="41">
        <f t="shared" si="0"/>
        <v>289.59938333333332</v>
      </c>
      <c r="F9" s="40">
        <f t="shared" si="1"/>
        <v>11423.194616666666</v>
      </c>
      <c r="G9" s="33"/>
      <c r="H9" s="30"/>
      <c r="J9" s="46"/>
      <c r="K9" s="46"/>
      <c r="L9" s="46"/>
      <c r="M9" s="46"/>
      <c r="N9" s="46"/>
    </row>
    <row r="10" spans="1:16" ht="16.5" thickTop="1" thickBot="1" x14ac:dyDescent="0.3">
      <c r="A10" s="28" t="s">
        <v>17</v>
      </c>
      <c r="B10" s="34">
        <v>387.20600000000002</v>
      </c>
      <c r="C10" s="35">
        <f>D3/12</f>
        <v>0.83333333333333337</v>
      </c>
      <c r="D10" s="34">
        <f t="shared" si="2"/>
        <v>95.193288472222207</v>
      </c>
      <c r="E10" s="39">
        <f t="shared" si="0"/>
        <v>292.01271152777781</v>
      </c>
      <c r="F10" s="34">
        <f t="shared" si="1"/>
        <v>11131.181905138888</v>
      </c>
      <c r="G10" s="33"/>
      <c r="H10" s="30"/>
      <c r="N10" s="60"/>
    </row>
    <row r="11" spans="1:16" ht="16.5" customHeight="1" thickTop="1" thickBot="1" x14ac:dyDescent="0.3">
      <c r="A11" s="29" t="s">
        <v>18</v>
      </c>
      <c r="B11" s="40">
        <v>387.20600000000002</v>
      </c>
      <c r="C11" s="37">
        <f>D3/12</f>
        <v>0.83333333333333337</v>
      </c>
      <c r="D11" s="40">
        <f t="shared" si="2"/>
        <v>92.759849209490739</v>
      </c>
      <c r="E11" s="41">
        <f t="shared" si="0"/>
        <v>294.44615079050925</v>
      </c>
      <c r="F11" s="40">
        <f t="shared" si="1"/>
        <v>10836.735754348379</v>
      </c>
      <c r="G11" s="33"/>
      <c r="H11" s="30"/>
      <c r="I11" s="65" t="s">
        <v>74</v>
      </c>
      <c r="J11" s="66"/>
      <c r="K11" s="66"/>
      <c r="L11" s="66"/>
      <c r="M11" s="66"/>
      <c r="N11" s="66"/>
      <c r="O11" s="66"/>
      <c r="P11" s="66"/>
    </row>
    <row r="12" spans="1:16" ht="16.5" thickTop="1" thickBot="1" x14ac:dyDescent="0.3">
      <c r="A12" s="28" t="s">
        <v>19</v>
      </c>
      <c r="B12" s="34">
        <v>387.20600000000002</v>
      </c>
      <c r="C12" s="35">
        <f>D3/12</f>
        <v>0.83333333333333337</v>
      </c>
      <c r="D12" s="34">
        <f t="shared" si="2"/>
        <v>90.306131286236493</v>
      </c>
      <c r="E12" s="39">
        <f t="shared" si="0"/>
        <v>296.89986871376351</v>
      </c>
      <c r="F12" s="34">
        <f t="shared" si="1"/>
        <v>10539.835885634617</v>
      </c>
      <c r="G12" s="33"/>
      <c r="H12" s="30"/>
      <c r="I12" s="65"/>
      <c r="J12" s="66"/>
      <c r="K12" s="66"/>
      <c r="L12" s="66"/>
      <c r="M12" s="66"/>
      <c r="N12" s="66"/>
      <c r="O12" s="66"/>
      <c r="P12" s="66"/>
    </row>
    <row r="13" spans="1:16" ht="16.5" thickTop="1" thickBot="1" x14ac:dyDescent="0.3">
      <c r="A13" s="29" t="s">
        <v>20</v>
      </c>
      <c r="B13" s="40">
        <v>387.20600000000002</v>
      </c>
      <c r="C13" s="37">
        <f>D3/12</f>
        <v>0.83333333333333337</v>
      </c>
      <c r="D13" s="40">
        <f t="shared" si="2"/>
        <v>87.831965713621798</v>
      </c>
      <c r="E13" s="41">
        <f t="shared" si="0"/>
        <v>299.37403428637822</v>
      </c>
      <c r="F13" s="40">
        <f t="shared" si="1"/>
        <v>10240.461851348238</v>
      </c>
      <c r="G13" s="33"/>
      <c r="H13" s="30"/>
      <c r="I13" s="65"/>
      <c r="J13" s="66"/>
      <c r="K13" s="66"/>
      <c r="L13" s="66"/>
      <c r="M13" s="66"/>
      <c r="N13" s="66"/>
      <c r="O13" s="66"/>
      <c r="P13" s="66"/>
    </row>
    <row r="14" spans="1:16" ht="16.5" thickTop="1" thickBot="1" x14ac:dyDescent="0.3">
      <c r="A14" s="28" t="s">
        <v>21</v>
      </c>
      <c r="B14" s="34">
        <v>387.20600000000002</v>
      </c>
      <c r="C14" s="35">
        <f>D3/12</f>
        <v>0.83333333333333337</v>
      </c>
      <c r="D14" s="34">
        <f t="shared" si="2"/>
        <v>85.337182094568647</v>
      </c>
      <c r="E14" s="39">
        <f t="shared" si="0"/>
        <v>301.86881790543134</v>
      </c>
      <c r="F14" s="34">
        <f t="shared" si="1"/>
        <v>9938.5930334428067</v>
      </c>
      <c r="G14" s="33"/>
      <c r="H14" s="30"/>
      <c r="I14" s="65"/>
      <c r="J14" s="66"/>
      <c r="K14" s="66"/>
      <c r="L14" s="66"/>
      <c r="M14" s="66"/>
      <c r="N14" s="66"/>
      <c r="O14" s="66"/>
      <c r="P14" s="66"/>
    </row>
    <row r="15" spans="1:16" ht="16.5" thickTop="1" thickBot="1" x14ac:dyDescent="0.3">
      <c r="A15" s="29" t="s">
        <v>22</v>
      </c>
      <c r="B15" s="40">
        <v>387.20600000000002</v>
      </c>
      <c r="C15" s="37">
        <f>D3/12</f>
        <v>0.83333333333333337</v>
      </c>
      <c r="D15" s="40">
        <f t="shared" si="2"/>
        <v>82.821608612023383</v>
      </c>
      <c r="E15" s="41">
        <f t="shared" si="0"/>
        <v>304.38439138797662</v>
      </c>
      <c r="F15" s="40">
        <f t="shared" si="1"/>
        <v>9634.2086420548294</v>
      </c>
      <c r="G15" s="33"/>
      <c r="H15" s="30"/>
      <c r="I15" s="65"/>
      <c r="J15" s="66"/>
      <c r="K15" s="66"/>
      <c r="L15" s="66"/>
      <c r="M15" s="66"/>
      <c r="N15" s="66"/>
      <c r="O15" s="66"/>
      <c r="P15" s="66"/>
    </row>
    <row r="16" spans="1:16" ht="16.5" thickTop="1" thickBot="1" x14ac:dyDescent="0.3">
      <c r="A16" s="28" t="s">
        <v>23</v>
      </c>
      <c r="B16" s="34">
        <v>387.20600000000002</v>
      </c>
      <c r="C16" s="35">
        <f>D3/12</f>
        <v>0.83333333333333337</v>
      </c>
      <c r="D16" s="34">
        <f t="shared" si="2"/>
        <v>80.285072017123582</v>
      </c>
      <c r="E16" s="39">
        <f t="shared" si="0"/>
        <v>306.92092798287644</v>
      </c>
      <c r="F16" s="34">
        <f t="shared" si="1"/>
        <v>9327.2877140719538</v>
      </c>
      <c r="G16" s="33"/>
      <c r="H16" s="30"/>
      <c r="I16" s="65"/>
      <c r="J16" s="66"/>
      <c r="K16" s="66"/>
      <c r="L16" s="66"/>
      <c r="M16" s="66"/>
      <c r="N16" s="66"/>
      <c r="O16" s="66"/>
      <c r="P16" s="66"/>
    </row>
    <row r="17" spans="1:16" ht="16.5" thickTop="1" thickBot="1" x14ac:dyDescent="0.3">
      <c r="A17" s="29" t="s">
        <v>24</v>
      </c>
      <c r="B17" s="40">
        <v>387.20600000000002</v>
      </c>
      <c r="C17" s="37">
        <f>D3/12</f>
        <v>0.83333333333333337</v>
      </c>
      <c r="D17" s="40">
        <f t="shared" si="2"/>
        <v>77.727397617266277</v>
      </c>
      <c r="E17" s="41">
        <f t="shared" si="0"/>
        <v>309.47860238273375</v>
      </c>
      <c r="F17" s="40">
        <f t="shared" si="1"/>
        <v>9017.8091116892192</v>
      </c>
      <c r="G17" s="33"/>
      <c r="H17" s="30"/>
      <c r="I17" s="65"/>
      <c r="J17" s="66"/>
      <c r="K17" s="66"/>
      <c r="L17" s="66"/>
      <c r="M17" s="66"/>
      <c r="N17" s="66"/>
      <c r="O17" s="66"/>
      <c r="P17" s="66"/>
    </row>
    <row r="18" spans="1:16" ht="16.5" thickTop="1" thickBot="1" x14ac:dyDescent="0.3">
      <c r="A18" s="28" t="s">
        <v>25</v>
      </c>
      <c r="B18" s="34">
        <v>387.20600000000002</v>
      </c>
      <c r="C18" s="35">
        <f>D3/12</f>
        <v>0.83333333333333337</v>
      </c>
      <c r="D18" s="34">
        <f t="shared" si="2"/>
        <v>75.148409264076832</v>
      </c>
      <c r="E18" s="39">
        <f t="shared" si="0"/>
        <v>312.05759073592321</v>
      </c>
      <c r="F18" s="34">
        <f t="shared" si="1"/>
        <v>8705.7515209532958</v>
      </c>
      <c r="G18" s="33"/>
      <c r="H18" s="30"/>
      <c r="I18" s="65"/>
      <c r="J18" s="66"/>
      <c r="K18" s="66"/>
      <c r="L18" s="66"/>
      <c r="M18" s="66"/>
      <c r="N18" s="66"/>
      <c r="O18" s="66"/>
      <c r="P18" s="66"/>
    </row>
    <row r="19" spans="1:16" ht="16.5" thickTop="1" thickBot="1" x14ac:dyDescent="0.3">
      <c r="A19" s="29" t="s">
        <v>26</v>
      </c>
      <c r="B19" s="40">
        <v>387.20600000000002</v>
      </c>
      <c r="C19" s="37">
        <f>D3/12</f>
        <v>0.83333333333333337</v>
      </c>
      <c r="D19" s="40">
        <f t="shared" si="2"/>
        <v>72.547929341277467</v>
      </c>
      <c r="E19" s="41">
        <f t="shared" si="0"/>
        <v>314.65807065872252</v>
      </c>
      <c r="F19" s="40">
        <f t="shared" si="1"/>
        <v>8391.0934502945729</v>
      </c>
      <c r="G19" s="33"/>
      <c r="H19" s="30"/>
      <c r="I19" s="65"/>
      <c r="J19" s="66"/>
      <c r="K19" s="66"/>
      <c r="L19" s="66"/>
      <c r="M19" s="66"/>
      <c r="N19" s="66"/>
      <c r="O19" s="66"/>
      <c r="P19" s="66"/>
    </row>
    <row r="20" spans="1:16" ht="16.5" thickTop="1" thickBot="1" x14ac:dyDescent="0.3">
      <c r="A20" s="28" t="s">
        <v>27</v>
      </c>
      <c r="B20" s="34">
        <v>387.20600000000002</v>
      </c>
      <c r="C20" s="35">
        <f>D3/12</f>
        <v>0.83333333333333337</v>
      </c>
      <c r="D20" s="34">
        <f t="shared" si="2"/>
        <v>69.925778752454775</v>
      </c>
      <c r="E20" s="39">
        <f t="shared" si="0"/>
        <v>317.28022124754523</v>
      </c>
      <c r="F20" s="34">
        <f t="shared" si="1"/>
        <v>8073.8132290470276</v>
      </c>
      <c r="G20" s="33"/>
      <c r="H20" s="30"/>
      <c r="I20" s="65"/>
      <c r="J20" s="66"/>
      <c r="K20" s="66"/>
      <c r="L20" s="66"/>
      <c r="M20" s="66"/>
      <c r="N20" s="66"/>
      <c r="O20" s="66"/>
      <c r="P20" s="66"/>
    </row>
    <row r="21" spans="1:16" ht="16.5" thickTop="1" thickBot="1" x14ac:dyDescent="0.3">
      <c r="A21" s="29" t="s">
        <v>28</v>
      </c>
      <c r="B21" s="40">
        <v>387.20600000000002</v>
      </c>
      <c r="C21" s="37">
        <f>D3/12</f>
        <v>0.83333333333333337</v>
      </c>
      <c r="D21" s="40">
        <f t="shared" si="2"/>
        <v>67.281776908725234</v>
      </c>
      <c r="E21" s="41">
        <f t="shared" si="0"/>
        <v>319.92422309127477</v>
      </c>
      <c r="F21" s="40">
        <f t="shared" si="1"/>
        <v>7753.8890059557525</v>
      </c>
      <c r="G21" s="33"/>
      <c r="H21" s="30"/>
      <c r="I21" s="62"/>
      <c r="J21" s="63"/>
      <c r="K21" s="63"/>
      <c r="L21" s="63"/>
      <c r="M21" s="63"/>
    </row>
    <row r="22" spans="1:16" ht="16.5" customHeight="1" thickTop="1" thickBot="1" x14ac:dyDescent="0.3">
      <c r="A22" s="28" t="s">
        <v>29</v>
      </c>
      <c r="B22" s="34">
        <v>387.20600000000002</v>
      </c>
      <c r="C22" s="35">
        <f>D3/12</f>
        <v>0.83333333333333337</v>
      </c>
      <c r="D22" s="34">
        <f t="shared" si="2"/>
        <v>64.615741716297933</v>
      </c>
      <c r="E22" s="39">
        <f t="shared" si="0"/>
        <v>322.5902582837021</v>
      </c>
      <c r="F22" s="34">
        <f t="shared" si="1"/>
        <v>7431.29874767205</v>
      </c>
      <c r="G22" s="33"/>
      <c r="H22" s="30"/>
      <c r="I22" s="61" t="s">
        <v>76</v>
      </c>
      <c r="J22" s="64"/>
      <c r="K22" s="64"/>
      <c r="L22" s="64"/>
      <c r="M22" s="64"/>
    </row>
    <row r="23" spans="1:16" ht="16.5" thickTop="1" thickBot="1" x14ac:dyDescent="0.3">
      <c r="A23" s="29" t="s">
        <v>30</v>
      </c>
      <c r="B23" s="40">
        <v>387.20600000000002</v>
      </c>
      <c r="C23" s="37">
        <f>D3/12</f>
        <v>0.83333333333333337</v>
      </c>
      <c r="D23" s="40">
        <f t="shared" si="2"/>
        <v>61.927489563933747</v>
      </c>
      <c r="E23" s="41">
        <f t="shared" si="0"/>
        <v>325.27851043606626</v>
      </c>
      <c r="F23" s="40">
        <f t="shared" si="1"/>
        <v>7106.0202372359836</v>
      </c>
      <c r="G23" s="33"/>
      <c r="H23" s="30"/>
      <c r="I23" s="61"/>
      <c r="J23" s="64"/>
      <c r="K23" s="64"/>
      <c r="L23" s="64"/>
      <c r="M23" s="64"/>
    </row>
    <row r="24" spans="1:16" ht="16.5" thickTop="1" thickBot="1" x14ac:dyDescent="0.3">
      <c r="A24" s="28" t="s">
        <v>31</v>
      </c>
      <c r="B24" s="34">
        <v>387.20600000000002</v>
      </c>
      <c r="C24" s="35">
        <f>D3/12</f>
        <v>0.83333333333333337</v>
      </c>
      <c r="D24" s="34">
        <f t="shared" si="2"/>
        <v>59.216835310299864</v>
      </c>
      <c r="E24" s="39">
        <f t="shared" si="0"/>
        <v>327.98916468970015</v>
      </c>
      <c r="F24" s="34">
        <f t="shared" si="1"/>
        <v>6778.0310725462832</v>
      </c>
      <c r="G24" s="33"/>
      <c r="H24" s="30"/>
      <c r="I24" s="61"/>
      <c r="J24" s="64"/>
      <c r="K24" s="64"/>
      <c r="L24" s="64"/>
      <c r="M24" s="64"/>
    </row>
    <row r="25" spans="1:16" ht="16.5" thickTop="1" thickBot="1" x14ac:dyDescent="0.3">
      <c r="A25" s="29" t="s">
        <v>32</v>
      </c>
      <c r="B25" s="40">
        <v>387.20600000000002</v>
      </c>
      <c r="C25" s="37">
        <f>D3/12</f>
        <v>0.83333333333333337</v>
      </c>
      <c r="D25" s="40">
        <f t="shared" si="2"/>
        <v>56.483592271219024</v>
      </c>
      <c r="E25" s="41">
        <f t="shared" si="0"/>
        <v>330.72240772878098</v>
      </c>
      <c r="F25" s="40">
        <f t="shared" si="1"/>
        <v>6447.3086648175022</v>
      </c>
      <c r="G25" s="33"/>
      <c r="H25" s="30"/>
      <c r="I25" s="61"/>
      <c r="J25" s="64"/>
      <c r="K25" s="64"/>
      <c r="L25" s="64"/>
      <c r="M25" s="64"/>
    </row>
    <row r="26" spans="1:16" ht="16.5" thickTop="1" thickBot="1" x14ac:dyDescent="0.3">
      <c r="A26" s="28" t="s">
        <v>33</v>
      </c>
      <c r="B26" s="34">
        <v>387.20600000000002</v>
      </c>
      <c r="C26" s="35">
        <f>D3/12</f>
        <v>0.83333333333333337</v>
      </c>
      <c r="D26" s="34">
        <f t="shared" si="2"/>
        <v>53.727572206812518</v>
      </c>
      <c r="E26" s="39">
        <f t="shared" si="0"/>
        <v>333.47842779318751</v>
      </c>
      <c r="F26" s="34">
        <f t="shared" si="1"/>
        <v>6113.8302370243146</v>
      </c>
      <c r="G26" s="33"/>
      <c r="H26" s="30"/>
      <c r="I26" s="61"/>
      <c r="J26" s="64"/>
      <c r="K26" s="64"/>
      <c r="L26" s="64"/>
      <c r="M26" s="64"/>
    </row>
    <row r="27" spans="1:16" ht="16.5" thickTop="1" thickBot="1" x14ac:dyDescent="0.3">
      <c r="A27" s="29" t="s">
        <v>34</v>
      </c>
      <c r="B27" s="40">
        <v>387.20600000000002</v>
      </c>
      <c r="C27" s="37">
        <f>D3/12</f>
        <v>0.83333333333333337</v>
      </c>
      <c r="D27" s="40">
        <f t="shared" si="2"/>
        <v>50.948585308535954</v>
      </c>
      <c r="E27" s="41">
        <f t="shared" si="0"/>
        <v>336.25741469146408</v>
      </c>
      <c r="F27" s="40">
        <f t="shared" si="1"/>
        <v>5777.5728223328506</v>
      </c>
      <c r="G27" s="33"/>
      <c r="H27" s="30"/>
      <c r="I27" s="61"/>
      <c r="J27" s="64"/>
      <c r="K27" s="64"/>
      <c r="L27" s="64"/>
      <c r="M27" s="64"/>
    </row>
    <row r="28" spans="1:16" ht="16.5" thickTop="1" thickBot="1" x14ac:dyDescent="0.3">
      <c r="A28" s="28" t="s">
        <v>35</v>
      </c>
      <c r="B28" s="34">
        <v>387.20600000000002</v>
      </c>
      <c r="C28" s="35">
        <f>D3/12</f>
        <v>0.83333333333333337</v>
      </c>
      <c r="D28" s="34">
        <f t="shared" si="2"/>
        <v>48.146440186107085</v>
      </c>
      <c r="E28" s="39">
        <f t="shared" si="0"/>
        <v>339.05955981389292</v>
      </c>
      <c r="F28" s="34">
        <f t="shared" si="1"/>
        <v>5438.5132625189581</v>
      </c>
      <c r="G28" s="33"/>
      <c r="H28" s="30"/>
      <c r="I28" s="61"/>
      <c r="J28" s="64"/>
      <c r="K28" s="64"/>
      <c r="L28" s="64"/>
      <c r="M28" s="64"/>
    </row>
    <row r="29" spans="1:16" ht="16.5" thickTop="1" thickBot="1" x14ac:dyDescent="0.3">
      <c r="A29" s="29" t="s">
        <v>36</v>
      </c>
      <c r="B29" s="40">
        <v>387.20600000000002</v>
      </c>
      <c r="C29" s="37">
        <f>D3/12</f>
        <v>0.83333333333333337</v>
      </c>
      <c r="D29" s="40">
        <f t="shared" si="2"/>
        <v>45.320943854324653</v>
      </c>
      <c r="E29" s="41">
        <f t="shared" si="0"/>
        <v>341.88505614567538</v>
      </c>
      <c r="F29" s="40">
        <f t="shared" si="1"/>
        <v>5096.6282063732824</v>
      </c>
      <c r="G29" s="33"/>
      <c r="H29" s="30"/>
      <c r="I29" s="61"/>
      <c r="J29" s="64"/>
      <c r="K29" s="64"/>
      <c r="L29" s="64"/>
      <c r="M29" s="64"/>
    </row>
    <row r="30" spans="1:16" ht="16.5" thickTop="1" thickBot="1" x14ac:dyDescent="0.3">
      <c r="A30" s="28" t="s">
        <v>37</v>
      </c>
      <c r="B30" s="34">
        <v>387.20600000000002</v>
      </c>
      <c r="C30" s="35">
        <f>D3/12</f>
        <v>0.83333333333333337</v>
      </c>
      <c r="D30" s="34">
        <f t="shared" si="2"/>
        <v>42.47190171977735</v>
      </c>
      <c r="E30" s="39">
        <f t="shared" si="0"/>
        <v>344.73409828022267</v>
      </c>
      <c r="F30" s="34">
        <f t="shared" si="1"/>
        <v>4751.8941080930599</v>
      </c>
      <c r="G30" s="33"/>
      <c r="H30" s="30"/>
    </row>
    <row r="31" spans="1:16" ht="16.5" thickTop="1" thickBot="1" x14ac:dyDescent="0.3">
      <c r="A31" s="29" t="s">
        <v>38</v>
      </c>
      <c r="B31" s="40">
        <v>387.20600000000002</v>
      </c>
      <c r="C31" s="37">
        <f>D3/12</f>
        <v>0.83333333333333337</v>
      </c>
      <c r="D31" s="40">
        <f t="shared" si="2"/>
        <v>39.599117567442164</v>
      </c>
      <c r="E31" s="41">
        <f t="shared" si="0"/>
        <v>347.60688243255788</v>
      </c>
      <c r="F31" s="40">
        <f t="shared" si="1"/>
        <v>4404.2872256605024</v>
      </c>
      <c r="G31" s="33"/>
      <c r="H31" s="30"/>
    </row>
    <row r="32" spans="1:16" ht="16.5" thickTop="1" thickBot="1" x14ac:dyDescent="0.3">
      <c r="A32" s="28" t="s">
        <v>39</v>
      </c>
      <c r="B32" s="34">
        <v>387.20600000000002</v>
      </c>
      <c r="C32" s="35">
        <f>D3/12</f>
        <v>0.83333333333333337</v>
      </c>
      <c r="D32" s="34">
        <f t="shared" si="2"/>
        <v>36.70239354717085</v>
      </c>
      <c r="E32" s="39">
        <f t="shared" si="0"/>
        <v>350.50360645282916</v>
      </c>
      <c r="F32" s="34">
        <f t="shared" si="1"/>
        <v>4053.7836192076734</v>
      </c>
      <c r="G32" s="33"/>
      <c r="H32" s="30"/>
    </row>
    <row r="33" spans="1:8" ht="16.5" thickTop="1" thickBot="1" x14ac:dyDescent="0.3">
      <c r="A33" s="29" t="s">
        <v>40</v>
      </c>
      <c r="B33" s="40">
        <v>387.20600000000002</v>
      </c>
      <c r="C33" s="37">
        <f>D3/12</f>
        <v>0.83333333333333337</v>
      </c>
      <c r="D33" s="40">
        <f t="shared" si="2"/>
        <v>33.781530160063944</v>
      </c>
      <c r="E33" s="41">
        <f t="shared" si="0"/>
        <v>353.42446983993608</v>
      </c>
      <c r="F33" s="40">
        <f t="shared" si="1"/>
        <v>3700.3591493677372</v>
      </c>
      <c r="G33" s="33"/>
      <c r="H33" s="30"/>
    </row>
    <row r="34" spans="1:8" ht="16.5" thickTop="1" thickBot="1" x14ac:dyDescent="0.3">
      <c r="A34" s="28" t="s">
        <v>41</v>
      </c>
      <c r="B34" s="34">
        <v>387.20600000000002</v>
      </c>
      <c r="C34" s="35">
        <f>D3/12</f>
        <v>0.83333333333333337</v>
      </c>
      <c r="D34" s="34">
        <f t="shared" si="2"/>
        <v>30.836326244731143</v>
      </c>
      <c r="E34" s="39">
        <f t="shared" si="0"/>
        <v>356.36967375526888</v>
      </c>
      <c r="F34" s="34">
        <f t="shared" si="1"/>
        <v>3343.9894756124686</v>
      </c>
      <c r="G34" s="33"/>
      <c r="H34" s="30"/>
    </row>
    <row r="35" spans="1:8" ht="16.5" thickTop="1" thickBot="1" x14ac:dyDescent="0.3">
      <c r="A35" s="29" t="s">
        <v>42</v>
      </c>
      <c r="B35" s="40">
        <v>387.20600000000002</v>
      </c>
      <c r="C35" s="37">
        <f>D3/12</f>
        <v>0.83333333333333337</v>
      </c>
      <c r="D35" s="40">
        <f t="shared" si="2"/>
        <v>27.866578963437238</v>
      </c>
      <c r="E35" s="41">
        <f t="shared" si="0"/>
        <v>359.33942103656278</v>
      </c>
      <c r="F35" s="40">
        <f t="shared" si="1"/>
        <v>2984.6500545759059</v>
      </c>
      <c r="G35" s="33"/>
      <c r="H35" s="30"/>
    </row>
    <row r="36" spans="1:8" ht="16.5" thickTop="1" thickBot="1" x14ac:dyDescent="0.3">
      <c r="A36" s="28" t="s">
        <v>43</v>
      </c>
      <c r="B36" s="34">
        <v>387.20600000000002</v>
      </c>
      <c r="C36" s="35">
        <f>D3/12</f>
        <v>0.83333333333333337</v>
      </c>
      <c r="D36" s="34">
        <f t="shared" si="2"/>
        <v>24.872083788132549</v>
      </c>
      <c r="E36" s="39">
        <f t="shared" si="0"/>
        <v>362.33391621186746</v>
      </c>
      <c r="F36" s="34">
        <f t="shared" si="1"/>
        <v>2622.3161383640386</v>
      </c>
      <c r="G36" s="33"/>
      <c r="H36" s="30"/>
    </row>
    <row r="37" spans="1:8" ht="16.5" thickTop="1" thickBot="1" x14ac:dyDescent="0.3">
      <c r="A37" s="29" t="s">
        <v>44</v>
      </c>
      <c r="B37" s="40">
        <v>387.20600000000002</v>
      </c>
      <c r="C37" s="37">
        <f>D3/12</f>
        <v>0.83333333333333337</v>
      </c>
      <c r="D37" s="40">
        <f t="shared" si="2"/>
        <v>21.852634486366988</v>
      </c>
      <c r="E37" s="41">
        <f t="shared" si="0"/>
        <v>365.35336551363304</v>
      </c>
      <c r="F37" s="40">
        <f t="shared" si="1"/>
        <v>2256.9627728504056</v>
      </c>
      <c r="G37" s="33"/>
      <c r="H37" s="30"/>
    </row>
    <row r="38" spans="1:8" ht="16.5" thickTop="1" thickBot="1" x14ac:dyDescent="0.3">
      <c r="A38" s="28" t="s">
        <v>45</v>
      </c>
      <c r="B38" s="34">
        <v>387.20600000000002</v>
      </c>
      <c r="C38" s="35">
        <f>D3/12</f>
        <v>0.83333333333333337</v>
      </c>
      <c r="D38" s="34">
        <f t="shared" si="2"/>
        <v>18.808023107086711</v>
      </c>
      <c r="E38" s="39">
        <f t="shared" si="0"/>
        <v>368.39797689291333</v>
      </c>
      <c r="F38" s="34">
        <f t="shared" si="1"/>
        <v>1888.5647959574922</v>
      </c>
      <c r="G38" s="33"/>
      <c r="H38" s="30"/>
    </row>
    <row r="39" spans="1:8" ht="16.5" thickTop="1" thickBot="1" x14ac:dyDescent="0.3">
      <c r="A39" s="29" t="s">
        <v>46</v>
      </c>
      <c r="B39" s="40">
        <v>387.20600000000002</v>
      </c>
      <c r="C39" s="37">
        <f>D3/12</f>
        <v>0.83333333333333337</v>
      </c>
      <c r="D39" s="40">
        <f t="shared" si="2"/>
        <v>15.738039966312435</v>
      </c>
      <c r="E39" s="41">
        <f t="shared" si="0"/>
        <v>371.46796003368758</v>
      </c>
      <c r="F39" s="40">
        <f t="shared" si="1"/>
        <v>1517.0968359238045</v>
      </c>
      <c r="G39" s="33"/>
      <c r="H39" s="30"/>
    </row>
    <row r="40" spans="1:8" ht="16.5" thickTop="1" thickBot="1" x14ac:dyDescent="0.3">
      <c r="A40" s="28" t="s">
        <v>47</v>
      </c>
      <c r="B40" s="34">
        <v>387.20600000000002</v>
      </c>
      <c r="C40" s="35">
        <f>D3/12</f>
        <v>0.83333333333333337</v>
      </c>
      <c r="D40" s="34">
        <f t="shared" si="2"/>
        <v>12.642473632698371</v>
      </c>
      <c r="E40" s="39">
        <f t="shared" si="0"/>
        <v>374.56352636730162</v>
      </c>
      <c r="F40" s="34">
        <f t="shared" si="1"/>
        <v>1142.5333095565029</v>
      </c>
      <c r="G40" s="33"/>
      <c r="H40" s="30"/>
    </row>
    <row r="41" spans="1:8" ht="16.5" thickTop="1" thickBot="1" x14ac:dyDescent="0.3">
      <c r="A41" s="29" t="s">
        <v>48</v>
      </c>
      <c r="B41" s="40">
        <v>387.20600000000002</v>
      </c>
      <c r="C41" s="37">
        <f>D3/12</f>
        <v>0.83333333333333337</v>
      </c>
      <c r="D41" s="40">
        <f t="shared" si="2"/>
        <v>9.5211109129708582</v>
      </c>
      <c r="E41" s="41">
        <f t="shared" si="0"/>
        <v>377.68488908702915</v>
      </c>
      <c r="F41" s="40">
        <f t="shared" si="1"/>
        <v>764.84842046947369</v>
      </c>
      <c r="G41" s="33"/>
      <c r="H41" s="30"/>
    </row>
    <row r="42" spans="1:8" ht="16.5" thickTop="1" thickBot="1" x14ac:dyDescent="0.3">
      <c r="A42" s="28" t="s">
        <v>49</v>
      </c>
      <c r="B42" s="34">
        <v>387.20600000000002</v>
      </c>
      <c r="C42" s="35">
        <f>D3/12</f>
        <v>0.83333333333333337</v>
      </c>
      <c r="D42" s="34">
        <f t="shared" si="2"/>
        <v>6.3737368372456142</v>
      </c>
      <c r="E42" s="39">
        <f t="shared" si="0"/>
        <v>380.83226316275443</v>
      </c>
      <c r="F42" s="34">
        <f t="shared" si="1"/>
        <v>384.01615730671926</v>
      </c>
      <c r="G42" s="33"/>
      <c r="H42" s="30"/>
    </row>
    <row r="43" spans="1:8" ht="16.5" thickTop="1" thickBot="1" x14ac:dyDescent="0.3">
      <c r="A43" s="29" t="s">
        <v>50</v>
      </c>
      <c r="B43" s="40">
        <v>387.20600000000002</v>
      </c>
      <c r="C43" s="37">
        <f>D3/12</f>
        <v>0.83333333333333337</v>
      </c>
      <c r="D43" s="40">
        <f t="shared" si="2"/>
        <v>3.2001346442226604</v>
      </c>
      <c r="E43" s="41">
        <f>B43-D1743</f>
        <v>387.20600000000002</v>
      </c>
      <c r="F43" s="40">
        <f t="shared" si="1"/>
        <v>-3.1898426932807524</v>
      </c>
      <c r="G43" s="33"/>
      <c r="H43" s="30"/>
    </row>
    <row r="44" spans="1:8" ht="16.5" thickTop="1" thickBot="1" x14ac:dyDescent="0.3">
      <c r="A44" s="28" t="s">
        <v>51</v>
      </c>
      <c r="B44" s="39"/>
      <c r="C44" s="38"/>
      <c r="D44" s="36"/>
      <c r="E44" s="39"/>
      <c r="F44" s="28"/>
      <c r="G44" s="33"/>
      <c r="H44" s="30"/>
    </row>
    <row r="45" spans="1:8" ht="15.75" thickTop="1" x14ac:dyDescent="0.25"/>
  </sheetData>
  <mergeCells count="5">
    <mergeCell ref="J9:N9"/>
    <mergeCell ref="I11:P20"/>
    <mergeCell ref="I22:M29"/>
    <mergeCell ref="A1:M1"/>
    <mergeCell ref="A5:F5"/>
  </mergeCells>
  <dataValidations count="2">
    <dataValidation type="whole" showInputMessage="1" showErrorMessage="1" promptTitle="СРОК" prompt="Изберете срок за погасяване в месеци!" sqref="B3">
      <formula1>12</formula1>
      <formula2>180</formula2>
    </dataValidation>
    <dataValidation type="whole" errorStyle="warning" showInputMessage="1" showErrorMessage="1" promptTitle="СРОК" prompt="Изберете срок за погасяване в месеци!" sqref="C3">
      <formula1>12</formula1>
      <formula2>180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7"/>
  <sheetViews>
    <sheetView workbookViewId="0">
      <selection activeCell="F8" sqref="F8"/>
    </sheetView>
  </sheetViews>
  <sheetFormatPr defaultRowHeight="15" x14ac:dyDescent="0.25"/>
  <cols>
    <col min="3" max="3" width="12.28515625" customWidth="1"/>
    <col min="4" max="4" width="11" customWidth="1"/>
    <col min="5" max="5" width="13" customWidth="1"/>
    <col min="6" max="6" width="16.42578125" customWidth="1"/>
  </cols>
  <sheetData>
    <row r="2" spans="2:9" ht="19.5" x14ac:dyDescent="0.3">
      <c r="C2" s="48" t="s">
        <v>59</v>
      </c>
      <c r="D2" s="48"/>
      <c r="E2" s="48"/>
    </row>
    <row r="3" spans="2:9" x14ac:dyDescent="0.25">
      <c r="D3" s="9"/>
    </row>
    <row r="4" spans="2:9" ht="15.75" thickBot="1" x14ac:dyDescent="0.3"/>
    <row r="5" spans="2:9" x14ac:dyDescent="0.25">
      <c r="C5" s="10" t="s">
        <v>60</v>
      </c>
      <c r="D5" s="11"/>
      <c r="E5" s="12">
        <v>12000</v>
      </c>
    </row>
    <row r="6" spans="2:9" x14ac:dyDescent="0.25">
      <c r="C6" s="13" t="s">
        <v>61</v>
      </c>
      <c r="D6" s="14"/>
      <c r="E6" s="15">
        <v>0.1</v>
      </c>
    </row>
    <row r="7" spans="2:9" ht="15.75" thickBot="1" x14ac:dyDescent="0.3">
      <c r="C7" s="16" t="s">
        <v>62</v>
      </c>
      <c r="D7" s="17"/>
      <c r="E7" s="18">
        <v>36</v>
      </c>
    </row>
    <row r="8" spans="2:9" ht="15.75" thickBot="1" x14ac:dyDescent="0.3"/>
    <row r="9" spans="2:9" ht="15.75" thickBot="1" x14ac:dyDescent="0.3">
      <c r="C9" s="19" t="s">
        <v>63</v>
      </c>
      <c r="D9" s="20"/>
      <c r="E9" s="21">
        <f>PMT(E6/12,E7,-E5)</f>
        <v>387.20624632604984</v>
      </c>
    </row>
    <row r="10" spans="2:9" ht="15.75" thickBot="1" x14ac:dyDescent="0.3"/>
    <row r="11" spans="2:9" ht="15.75" thickBot="1" x14ac:dyDescent="0.3">
      <c r="B11" s="22" t="s">
        <v>64</v>
      </c>
      <c r="C11" s="23" t="s">
        <v>65</v>
      </c>
      <c r="D11" s="23" t="s">
        <v>12</v>
      </c>
      <c r="E11" s="23" t="s">
        <v>11</v>
      </c>
      <c r="F11" s="24" t="s">
        <v>66</v>
      </c>
    </row>
    <row r="12" spans="2:9" x14ac:dyDescent="0.25">
      <c r="B12">
        <v>0</v>
      </c>
      <c r="F12" s="25">
        <f>E5</f>
        <v>12000</v>
      </c>
      <c r="I12">
        <v>692.17</v>
      </c>
    </row>
    <row r="13" spans="2:9" x14ac:dyDescent="0.25">
      <c r="B13">
        <f>B12+1</f>
        <v>1</v>
      </c>
      <c r="C13" s="42">
        <f>$E$9</f>
        <v>387.20624632604984</v>
      </c>
      <c r="D13" s="42">
        <f>F12*$E$6/12</f>
        <v>100</v>
      </c>
      <c r="E13" s="42">
        <f>C13-D13</f>
        <v>287.20624632604984</v>
      </c>
      <c r="F13" s="42">
        <f>F12-E13</f>
        <v>11712.79375367395</v>
      </c>
    </row>
    <row r="14" spans="2:9" x14ac:dyDescent="0.25">
      <c r="B14">
        <f t="shared" ref="B14:B77" si="0">B13+1</f>
        <v>2</v>
      </c>
      <c r="C14" s="42">
        <f t="shared" ref="C14:C77" si="1">$E$9</f>
        <v>387.20624632604984</v>
      </c>
      <c r="D14" s="42">
        <f t="shared" ref="D14:D62" si="2">F13*$E$6/12</f>
        <v>97.606614613949588</v>
      </c>
      <c r="E14" s="42">
        <f t="shared" ref="E14:E62" si="3">C14-D14</f>
        <v>289.59963171210023</v>
      </c>
      <c r="F14" s="42">
        <f t="shared" ref="F14:F62" si="4">F13-E14</f>
        <v>11423.194121961849</v>
      </c>
    </row>
    <row r="15" spans="2:9" x14ac:dyDescent="0.25">
      <c r="B15">
        <f t="shared" si="0"/>
        <v>3</v>
      </c>
      <c r="C15" s="42">
        <f t="shared" si="1"/>
        <v>387.20624632604984</v>
      </c>
      <c r="D15" s="42">
        <f t="shared" si="2"/>
        <v>95.193284349682074</v>
      </c>
      <c r="E15" s="42">
        <f t="shared" si="3"/>
        <v>292.01296197636776</v>
      </c>
      <c r="F15" s="42">
        <f t="shared" si="4"/>
        <v>11131.181159985481</v>
      </c>
    </row>
    <row r="16" spans="2:9" x14ac:dyDescent="0.25">
      <c r="B16">
        <f t="shared" si="0"/>
        <v>4</v>
      </c>
      <c r="C16" s="42">
        <f t="shared" si="1"/>
        <v>387.20624632604984</v>
      </c>
      <c r="D16" s="42">
        <f t="shared" si="2"/>
        <v>92.759842999879012</v>
      </c>
      <c r="E16" s="42">
        <f t="shared" si="3"/>
        <v>294.44640332617081</v>
      </c>
      <c r="F16" s="42">
        <f t="shared" si="4"/>
        <v>10836.734756659311</v>
      </c>
    </row>
    <row r="17" spans="2:6" x14ac:dyDescent="0.25">
      <c r="B17">
        <f t="shared" si="0"/>
        <v>5</v>
      </c>
      <c r="C17" s="42">
        <f t="shared" si="1"/>
        <v>387.20624632604984</v>
      </c>
      <c r="D17" s="42">
        <f t="shared" si="2"/>
        <v>90.306122972160935</v>
      </c>
      <c r="E17" s="42">
        <f t="shared" si="3"/>
        <v>296.90012335388889</v>
      </c>
      <c r="F17" s="42">
        <f t="shared" si="4"/>
        <v>10539.834633305421</v>
      </c>
    </row>
    <row r="18" spans="2:6" x14ac:dyDescent="0.25">
      <c r="B18">
        <f t="shared" si="0"/>
        <v>6</v>
      </c>
      <c r="C18" s="42">
        <f t="shared" si="1"/>
        <v>387.20624632604984</v>
      </c>
      <c r="D18" s="42">
        <f t="shared" si="2"/>
        <v>87.831955277545191</v>
      </c>
      <c r="E18" s="42">
        <f t="shared" si="3"/>
        <v>299.37429104850463</v>
      </c>
      <c r="F18" s="42">
        <f t="shared" si="4"/>
        <v>10240.460342256916</v>
      </c>
    </row>
    <row r="19" spans="2:6" x14ac:dyDescent="0.25">
      <c r="B19">
        <f t="shared" si="0"/>
        <v>7</v>
      </c>
      <c r="C19" s="42">
        <f t="shared" si="1"/>
        <v>387.20624632604984</v>
      </c>
      <c r="D19" s="42">
        <f t="shared" si="2"/>
        <v>85.337169518807642</v>
      </c>
      <c r="E19" s="42">
        <f t="shared" si="3"/>
        <v>301.86907680724221</v>
      </c>
      <c r="F19" s="42">
        <f t="shared" si="4"/>
        <v>9938.5912654496733</v>
      </c>
    </row>
    <row r="20" spans="2:6" x14ac:dyDescent="0.25">
      <c r="B20">
        <f t="shared" si="0"/>
        <v>8</v>
      </c>
      <c r="C20" s="42">
        <f t="shared" si="1"/>
        <v>387.20624632604984</v>
      </c>
      <c r="D20" s="42">
        <f t="shared" si="2"/>
        <v>82.821593878747279</v>
      </c>
      <c r="E20" s="42">
        <f t="shared" si="3"/>
        <v>304.38465244730253</v>
      </c>
      <c r="F20" s="42">
        <f t="shared" si="4"/>
        <v>9634.2066130023704</v>
      </c>
    </row>
    <row r="21" spans="2:6" x14ac:dyDescent="0.25">
      <c r="B21">
        <f t="shared" si="0"/>
        <v>9</v>
      </c>
      <c r="C21" s="42">
        <f t="shared" si="1"/>
        <v>387.20624632604984</v>
      </c>
      <c r="D21" s="42">
        <f t="shared" si="2"/>
        <v>80.285055108353092</v>
      </c>
      <c r="E21" s="42">
        <f t="shared" si="3"/>
        <v>306.92119121769673</v>
      </c>
      <c r="F21" s="42">
        <f t="shared" si="4"/>
        <v>9327.2854217846743</v>
      </c>
    </row>
    <row r="22" spans="2:6" x14ac:dyDescent="0.25">
      <c r="B22">
        <f t="shared" si="0"/>
        <v>10</v>
      </c>
      <c r="C22" s="42">
        <f t="shared" si="1"/>
        <v>387.20624632604984</v>
      </c>
      <c r="D22" s="42">
        <f t="shared" si="2"/>
        <v>77.727378514872285</v>
      </c>
      <c r="E22" s="42">
        <f t="shared" si="3"/>
        <v>309.47886781117757</v>
      </c>
      <c r="F22" s="42">
        <f t="shared" si="4"/>
        <v>9017.8065539734962</v>
      </c>
    </row>
    <row r="23" spans="2:6" x14ac:dyDescent="0.25">
      <c r="B23">
        <f t="shared" si="0"/>
        <v>11</v>
      </c>
      <c r="C23" s="42">
        <f t="shared" si="1"/>
        <v>387.20624632604984</v>
      </c>
      <c r="D23" s="42">
        <f t="shared" si="2"/>
        <v>75.148387949779135</v>
      </c>
      <c r="E23" s="42">
        <f t="shared" si="3"/>
        <v>312.0578583762707</v>
      </c>
      <c r="F23" s="42">
        <f t="shared" si="4"/>
        <v>8705.7486955972254</v>
      </c>
    </row>
    <row r="24" spans="2:6" x14ac:dyDescent="0.25">
      <c r="B24">
        <f t="shared" si="0"/>
        <v>12</v>
      </c>
      <c r="C24" s="42">
        <f t="shared" si="1"/>
        <v>387.20624632604984</v>
      </c>
      <c r="D24" s="42">
        <f t="shared" si="2"/>
        <v>72.547905796643548</v>
      </c>
      <c r="E24" s="42">
        <f t="shared" si="3"/>
        <v>314.6583405294063</v>
      </c>
      <c r="F24" s="42">
        <f t="shared" si="4"/>
        <v>8391.0903550678195</v>
      </c>
    </row>
    <row r="25" spans="2:6" x14ac:dyDescent="0.25">
      <c r="B25">
        <f t="shared" si="0"/>
        <v>13</v>
      </c>
      <c r="C25" s="42">
        <f t="shared" si="1"/>
        <v>387.20624632604984</v>
      </c>
      <c r="D25" s="42">
        <f t="shared" si="2"/>
        <v>69.925752958898499</v>
      </c>
      <c r="E25" s="42">
        <f t="shared" si="3"/>
        <v>317.28049336715134</v>
      </c>
      <c r="F25" s="42">
        <f t="shared" si="4"/>
        <v>8073.8098617006681</v>
      </c>
    </row>
    <row r="26" spans="2:6" x14ac:dyDescent="0.25">
      <c r="B26">
        <f t="shared" si="0"/>
        <v>14</v>
      </c>
      <c r="C26" s="42">
        <f t="shared" si="1"/>
        <v>387.20624632604984</v>
      </c>
      <c r="D26" s="42">
        <f t="shared" si="2"/>
        <v>67.281748847505568</v>
      </c>
      <c r="E26" s="42">
        <f t="shared" si="3"/>
        <v>319.92449747854425</v>
      </c>
      <c r="F26" s="42">
        <f t="shared" si="4"/>
        <v>7753.8853642221238</v>
      </c>
    </row>
    <row r="27" spans="2:6" x14ac:dyDescent="0.25">
      <c r="B27">
        <f t="shared" si="0"/>
        <v>15</v>
      </c>
      <c r="C27" s="42">
        <f t="shared" si="1"/>
        <v>387.20624632604984</v>
      </c>
      <c r="D27" s="42">
        <f t="shared" si="2"/>
        <v>64.615711368517694</v>
      </c>
      <c r="E27" s="42">
        <f t="shared" si="3"/>
        <v>322.59053495753216</v>
      </c>
      <c r="F27" s="42">
        <f t="shared" si="4"/>
        <v>7431.2948292645915</v>
      </c>
    </row>
    <row r="28" spans="2:6" x14ac:dyDescent="0.25">
      <c r="B28">
        <f t="shared" si="0"/>
        <v>16</v>
      </c>
      <c r="C28" s="42">
        <f t="shared" si="1"/>
        <v>387.20624632604984</v>
      </c>
      <c r="D28" s="42">
        <f t="shared" si="2"/>
        <v>61.927456910538268</v>
      </c>
      <c r="E28" s="42">
        <f t="shared" si="3"/>
        <v>325.2787894155116</v>
      </c>
      <c r="F28" s="42">
        <f t="shared" si="4"/>
        <v>7106.0160398490798</v>
      </c>
    </row>
    <row r="29" spans="2:6" x14ac:dyDescent="0.25">
      <c r="B29">
        <f t="shared" si="0"/>
        <v>17</v>
      </c>
      <c r="C29" s="42">
        <f t="shared" si="1"/>
        <v>387.20624632604984</v>
      </c>
      <c r="D29" s="42">
        <f t="shared" si="2"/>
        <v>59.216800332075671</v>
      </c>
      <c r="E29" s="42">
        <f t="shared" si="3"/>
        <v>327.98944599397419</v>
      </c>
      <c r="F29" s="42">
        <f t="shared" si="4"/>
        <v>6778.0265938551056</v>
      </c>
    </row>
    <row r="30" spans="2:6" x14ac:dyDescent="0.25">
      <c r="B30">
        <f t="shared" si="0"/>
        <v>18</v>
      </c>
      <c r="C30" s="42">
        <f t="shared" si="1"/>
        <v>387.20624632604984</v>
      </c>
      <c r="D30" s="42">
        <f t="shared" si="2"/>
        <v>56.483554948792552</v>
      </c>
      <c r="E30" s="42">
        <f t="shared" si="3"/>
        <v>330.72269137725726</v>
      </c>
      <c r="F30" s="42">
        <f t="shared" si="4"/>
        <v>6447.3039024778482</v>
      </c>
    </row>
    <row r="31" spans="2:6" x14ac:dyDescent="0.25">
      <c r="B31">
        <f t="shared" si="0"/>
        <v>19</v>
      </c>
      <c r="C31" s="42">
        <f t="shared" si="1"/>
        <v>387.20624632604984</v>
      </c>
      <c r="D31" s="42">
        <f t="shared" si="2"/>
        <v>53.727532520648737</v>
      </c>
      <c r="E31" s="42">
        <f t="shared" si="3"/>
        <v>333.47871380540107</v>
      </c>
      <c r="F31" s="42">
        <f t="shared" si="4"/>
        <v>6113.8251886724474</v>
      </c>
    </row>
    <row r="32" spans="2:6" x14ac:dyDescent="0.25">
      <c r="B32">
        <f t="shared" si="0"/>
        <v>20</v>
      </c>
      <c r="C32" s="42">
        <f t="shared" si="1"/>
        <v>387.20624632604984</v>
      </c>
      <c r="D32" s="42">
        <f t="shared" si="2"/>
        <v>50.94854323893707</v>
      </c>
      <c r="E32" s="42">
        <f t="shared" si="3"/>
        <v>336.25770308711276</v>
      </c>
      <c r="F32" s="42">
        <f t="shared" si="4"/>
        <v>5777.5674855853349</v>
      </c>
    </row>
    <row r="33" spans="2:6" x14ac:dyDescent="0.25">
      <c r="B33">
        <f t="shared" si="0"/>
        <v>21</v>
      </c>
      <c r="C33" s="42">
        <f t="shared" si="1"/>
        <v>387.20624632604984</v>
      </c>
      <c r="D33" s="42">
        <f t="shared" si="2"/>
        <v>48.146395713211128</v>
      </c>
      <c r="E33" s="42">
        <f t="shared" si="3"/>
        <v>339.05985061283872</v>
      </c>
      <c r="F33" s="42">
        <f t="shared" si="4"/>
        <v>5438.5076349724959</v>
      </c>
    </row>
    <row r="34" spans="2:6" x14ac:dyDescent="0.25">
      <c r="B34">
        <f t="shared" si="0"/>
        <v>22</v>
      </c>
      <c r="C34" s="42">
        <f t="shared" si="1"/>
        <v>387.20624632604984</v>
      </c>
      <c r="D34" s="42">
        <f t="shared" si="2"/>
        <v>45.320896958104136</v>
      </c>
      <c r="E34" s="42">
        <f t="shared" si="3"/>
        <v>341.88534936794571</v>
      </c>
      <c r="F34" s="42">
        <f t="shared" si="4"/>
        <v>5096.6222856045506</v>
      </c>
    </row>
    <row r="35" spans="2:6" x14ac:dyDescent="0.25">
      <c r="B35">
        <f t="shared" si="0"/>
        <v>23</v>
      </c>
      <c r="C35" s="42">
        <f t="shared" si="1"/>
        <v>387.20624632604984</v>
      </c>
      <c r="D35" s="42">
        <f t="shared" si="2"/>
        <v>42.471852380037923</v>
      </c>
      <c r="E35" s="42">
        <f t="shared" si="3"/>
        <v>344.73439394601189</v>
      </c>
      <c r="F35" s="42">
        <f t="shared" si="4"/>
        <v>4751.887891658539</v>
      </c>
    </row>
    <row r="36" spans="2:6" x14ac:dyDescent="0.25">
      <c r="B36">
        <f t="shared" si="0"/>
        <v>24</v>
      </c>
      <c r="C36" s="42">
        <f t="shared" si="1"/>
        <v>387.20624632604984</v>
      </c>
      <c r="D36" s="42">
        <f t="shared" si="2"/>
        <v>39.599065763821159</v>
      </c>
      <c r="E36" s="42">
        <f t="shared" si="3"/>
        <v>347.60718056222868</v>
      </c>
      <c r="F36" s="42">
        <f t="shared" si="4"/>
        <v>4404.2807110963104</v>
      </c>
    </row>
    <row r="37" spans="2:6" x14ac:dyDescent="0.25">
      <c r="B37">
        <f t="shared" si="0"/>
        <v>25</v>
      </c>
      <c r="C37" s="42">
        <f t="shared" si="1"/>
        <v>387.20624632604984</v>
      </c>
      <c r="D37" s="42">
        <f t="shared" si="2"/>
        <v>36.702339259135918</v>
      </c>
      <c r="E37" s="42">
        <f t="shared" si="3"/>
        <v>350.50390706691394</v>
      </c>
      <c r="F37" s="42">
        <f t="shared" si="4"/>
        <v>4053.7768040293963</v>
      </c>
    </row>
    <row r="38" spans="2:6" x14ac:dyDescent="0.25">
      <c r="B38">
        <f t="shared" si="0"/>
        <v>26</v>
      </c>
      <c r="C38" s="42">
        <f t="shared" si="1"/>
        <v>387.20624632604984</v>
      </c>
      <c r="D38" s="42">
        <f t="shared" si="2"/>
        <v>33.781473366911634</v>
      </c>
      <c r="E38" s="42">
        <f t="shared" si="3"/>
        <v>353.42477295913818</v>
      </c>
      <c r="F38" s="42">
        <f t="shared" si="4"/>
        <v>3700.3520310702579</v>
      </c>
    </row>
    <row r="39" spans="2:6" x14ac:dyDescent="0.25">
      <c r="B39">
        <f t="shared" si="0"/>
        <v>27</v>
      </c>
      <c r="C39" s="42">
        <f t="shared" si="1"/>
        <v>387.20624632604984</v>
      </c>
      <c r="D39" s="42">
        <f t="shared" si="2"/>
        <v>30.836266925585488</v>
      </c>
      <c r="E39" s="42">
        <f t="shared" si="3"/>
        <v>356.36997940046433</v>
      </c>
      <c r="F39" s="42">
        <f t="shared" si="4"/>
        <v>3343.9820516697937</v>
      </c>
    </row>
    <row r="40" spans="2:6" x14ac:dyDescent="0.25">
      <c r="B40">
        <f t="shared" si="0"/>
        <v>28</v>
      </c>
      <c r="C40" s="42">
        <f t="shared" si="1"/>
        <v>387.20624632604984</v>
      </c>
      <c r="D40" s="42">
        <f t="shared" si="2"/>
        <v>27.866517097248281</v>
      </c>
      <c r="E40" s="42">
        <f t="shared" si="3"/>
        <v>359.33972922880156</v>
      </c>
      <c r="F40" s="42">
        <f t="shared" si="4"/>
        <v>2984.6423224409923</v>
      </c>
    </row>
    <row r="41" spans="2:6" x14ac:dyDescent="0.25">
      <c r="B41">
        <f t="shared" si="0"/>
        <v>29</v>
      </c>
      <c r="C41" s="42">
        <f t="shared" si="1"/>
        <v>387.20624632604984</v>
      </c>
      <c r="D41" s="42">
        <f t="shared" si="2"/>
        <v>24.87201935367494</v>
      </c>
      <c r="E41" s="42">
        <f t="shared" si="3"/>
        <v>362.33422697237489</v>
      </c>
      <c r="F41" s="42">
        <f t="shared" si="4"/>
        <v>2622.3080954686175</v>
      </c>
    </row>
    <row r="42" spans="2:6" x14ac:dyDescent="0.25">
      <c r="B42">
        <f t="shared" si="0"/>
        <v>30</v>
      </c>
      <c r="C42" s="42">
        <f t="shared" si="1"/>
        <v>387.20624632604984</v>
      </c>
      <c r="D42" s="42">
        <f t="shared" si="2"/>
        <v>21.852567462238479</v>
      </c>
      <c r="E42" s="42">
        <f t="shared" si="3"/>
        <v>365.35367886381135</v>
      </c>
      <c r="F42" s="42">
        <f t="shared" si="4"/>
        <v>2256.9544166048063</v>
      </c>
    </row>
    <row r="43" spans="2:6" x14ac:dyDescent="0.25">
      <c r="B43">
        <f t="shared" si="0"/>
        <v>31</v>
      </c>
      <c r="C43" s="42">
        <f t="shared" si="1"/>
        <v>387.20624632604984</v>
      </c>
      <c r="D43" s="42">
        <f t="shared" si="2"/>
        <v>18.807953471706721</v>
      </c>
      <c r="E43" s="42">
        <f t="shared" si="3"/>
        <v>368.39829285434314</v>
      </c>
      <c r="F43" s="42">
        <f t="shared" si="4"/>
        <v>1888.556123750463</v>
      </c>
    </row>
    <row r="44" spans="2:6" x14ac:dyDescent="0.25">
      <c r="B44">
        <f t="shared" si="0"/>
        <v>32</v>
      </c>
      <c r="C44" s="42">
        <f t="shared" si="1"/>
        <v>387.20624632604984</v>
      </c>
      <c r="D44" s="42">
        <f t="shared" si="2"/>
        <v>15.737967697920526</v>
      </c>
      <c r="E44" s="42">
        <f t="shared" si="3"/>
        <v>371.46827862812933</v>
      </c>
      <c r="F44" s="42">
        <f t="shared" si="4"/>
        <v>1517.0878451223336</v>
      </c>
    </row>
    <row r="45" spans="2:6" x14ac:dyDescent="0.25">
      <c r="B45">
        <f t="shared" si="0"/>
        <v>33</v>
      </c>
      <c r="C45" s="42">
        <f t="shared" si="1"/>
        <v>387.20624632604984</v>
      </c>
      <c r="D45" s="42">
        <f t="shared" si="2"/>
        <v>12.642398709352781</v>
      </c>
      <c r="E45" s="42">
        <f t="shared" si="3"/>
        <v>374.56384761669705</v>
      </c>
      <c r="F45" s="42">
        <f t="shared" si="4"/>
        <v>1142.5239975056365</v>
      </c>
    </row>
    <row r="46" spans="2:6" x14ac:dyDescent="0.25">
      <c r="B46">
        <f t="shared" si="0"/>
        <v>34</v>
      </c>
      <c r="C46" s="42">
        <f t="shared" si="1"/>
        <v>387.20624632604984</v>
      </c>
      <c r="D46" s="42">
        <f t="shared" si="2"/>
        <v>9.5210333125469706</v>
      </c>
      <c r="E46" s="42">
        <f t="shared" si="3"/>
        <v>377.68521301350285</v>
      </c>
      <c r="F46" s="42">
        <f t="shared" si="4"/>
        <v>764.83878449213375</v>
      </c>
    </row>
    <row r="47" spans="2:6" x14ac:dyDescent="0.25">
      <c r="B47">
        <f t="shared" si="0"/>
        <v>35</v>
      </c>
      <c r="C47" s="42">
        <f t="shared" si="1"/>
        <v>387.20624632604984</v>
      </c>
      <c r="D47" s="42">
        <f t="shared" si="2"/>
        <v>6.3736565374344485</v>
      </c>
      <c r="E47" s="42">
        <f t="shared" si="3"/>
        <v>380.83258978861539</v>
      </c>
      <c r="F47" s="42">
        <f t="shared" si="4"/>
        <v>384.00619470351836</v>
      </c>
    </row>
    <row r="48" spans="2:6" x14ac:dyDescent="0.25">
      <c r="B48">
        <f t="shared" si="0"/>
        <v>36</v>
      </c>
      <c r="C48" s="42">
        <f t="shared" si="1"/>
        <v>387.20624632604984</v>
      </c>
      <c r="D48" s="42">
        <f t="shared" si="2"/>
        <v>3.2000516225293203</v>
      </c>
      <c r="E48" s="42">
        <f t="shared" si="3"/>
        <v>384.00619470352052</v>
      </c>
      <c r="F48" s="42">
        <f t="shared" si="4"/>
        <v>-2.1600499167107046E-12</v>
      </c>
    </row>
    <row r="49" spans="2:6" x14ac:dyDescent="0.25">
      <c r="B49">
        <f t="shared" si="0"/>
        <v>37</v>
      </c>
      <c r="C49" s="42">
        <f t="shared" si="1"/>
        <v>387.20624632604984</v>
      </c>
      <c r="D49" s="42">
        <f t="shared" si="2"/>
        <v>-1.8000415972589207E-14</v>
      </c>
      <c r="E49" s="42">
        <f t="shared" si="3"/>
        <v>387.20624632604984</v>
      </c>
      <c r="F49" s="42">
        <f t="shared" si="4"/>
        <v>-387.206246326052</v>
      </c>
    </row>
    <row r="50" spans="2:6" x14ac:dyDescent="0.25">
      <c r="B50">
        <f t="shared" si="0"/>
        <v>38</v>
      </c>
      <c r="C50" s="42">
        <f t="shared" si="1"/>
        <v>387.20624632604984</v>
      </c>
      <c r="D50" s="42">
        <f t="shared" si="2"/>
        <v>-3.2267187193837668</v>
      </c>
      <c r="E50" s="42">
        <f t="shared" si="3"/>
        <v>390.4329650454336</v>
      </c>
      <c r="F50" s="42">
        <f t="shared" si="4"/>
        <v>-777.63921137148554</v>
      </c>
    </row>
    <row r="51" spans="2:6" x14ac:dyDescent="0.25">
      <c r="B51">
        <f t="shared" si="0"/>
        <v>39</v>
      </c>
      <c r="C51" s="42">
        <f t="shared" si="1"/>
        <v>387.20624632604984</v>
      </c>
      <c r="D51" s="42">
        <f t="shared" si="2"/>
        <v>-6.4803267614290467</v>
      </c>
      <c r="E51" s="42">
        <f t="shared" si="3"/>
        <v>393.68657308747891</v>
      </c>
      <c r="F51" s="42">
        <f t="shared" si="4"/>
        <v>-1171.3257844589643</v>
      </c>
    </row>
    <row r="52" spans="2:6" x14ac:dyDescent="0.25">
      <c r="B52">
        <f t="shared" si="0"/>
        <v>40</v>
      </c>
      <c r="C52" s="42">
        <f t="shared" si="1"/>
        <v>387.20624632604984</v>
      </c>
      <c r="D52" s="42">
        <f t="shared" si="2"/>
        <v>-9.7610482038247035</v>
      </c>
      <c r="E52" s="42">
        <f t="shared" si="3"/>
        <v>396.96729452987455</v>
      </c>
      <c r="F52" s="42">
        <f t="shared" si="4"/>
        <v>-1568.2930789888389</v>
      </c>
    </row>
    <row r="53" spans="2:6" x14ac:dyDescent="0.25">
      <c r="B53">
        <f t="shared" si="0"/>
        <v>41</v>
      </c>
      <c r="C53" s="42">
        <f t="shared" si="1"/>
        <v>387.20624632604984</v>
      </c>
      <c r="D53" s="42">
        <f t="shared" si="2"/>
        <v>-13.069108991573659</v>
      </c>
      <c r="E53" s="42">
        <f t="shared" si="3"/>
        <v>400.27535531762351</v>
      </c>
      <c r="F53" s="42">
        <f t="shared" si="4"/>
        <v>-1968.5684343064624</v>
      </c>
    </row>
    <row r="54" spans="2:6" x14ac:dyDescent="0.25">
      <c r="B54">
        <f t="shared" si="0"/>
        <v>42</v>
      </c>
      <c r="C54" s="42">
        <f t="shared" si="1"/>
        <v>387.20624632604984</v>
      </c>
      <c r="D54" s="42">
        <f t="shared" si="2"/>
        <v>-16.404736952553854</v>
      </c>
      <c r="E54" s="42">
        <f t="shared" si="3"/>
        <v>403.61098327860367</v>
      </c>
      <c r="F54" s="42">
        <f t="shared" si="4"/>
        <v>-2372.1794175850659</v>
      </c>
    </row>
    <row r="55" spans="2:6" x14ac:dyDescent="0.25">
      <c r="B55">
        <f t="shared" si="0"/>
        <v>43</v>
      </c>
      <c r="C55" s="42">
        <f t="shared" si="1"/>
        <v>387.20624632604984</v>
      </c>
      <c r="D55" s="42">
        <f t="shared" si="2"/>
        <v>-19.768161813208884</v>
      </c>
      <c r="E55" s="42">
        <f t="shared" si="3"/>
        <v>406.97440813925874</v>
      </c>
      <c r="F55" s="42">
        <f t="shared" si="4"/>
        <v>-2779.1538257243246</v>
      </c>
    </row>
    <row r="56" spans="2:6" x14ac:dyDescent="0.25">
      <c r="B56">
        <f t="shared" si="0"/>
        <v>44</v>
      </c>
      <c r="C56" s="42">
        <f t="shared" si="1"/>
        <v>387.20624632604984</v>
      </c>
      <c r="D56" s="42">
        <f t="shared" si="2"/>
        <v>-23.159615214369371</v>
      </c>
      <c r="E56" s="42">
        <f t="shared" si="3"/>
        <v>410.36586154041919</v>
      </c>
      <c r="F56" s="42">
        <f t="shared" si="4"/>
        <v>-3189.5196872647439</v>
      </c>
    </row>
    <row r="57" spans="2:6" x14ac:dyDescent="0.25">
      <c r="B57">
        <f t="shared" si="0"/>
        <v>45</v>
      </c>
      <c r="C57" s="42">
        <f t="shared" si="1"/>
        <v>387.20624632604984</v>
      </c>
      <c r="D57" s="42">
        <f t="shared" si="2"/>
        <v>-26.579330727206202</v>
      </c>
      <c r="E57" s="42">
        <f t="shared" si="3"/>
        <v>413.78557705325602</v>
      </c>
      <c r="F57" s="42">
        <f t="shared" si="4"/>
        <v>-3603.3052643179999</v>
      </c>
    </row>
    <row r="58" spans="2:6" x14ac:dyDescent="0.25">
      <c r="B58">
        <f t="shared" si="0"/>
        <v>46</v>
      </c>
      <c r="C58" s="42">
        <f t="shared" si="1"/>
        <v>387.20624632604984</v>
      </c>
      <c r="D58" s="42">
        <f t="shared" si="2"/>
        <v>-30.02754386931667</v>
      </c>
      <c r="E58" s="42">
        <f t="shared" si="3"/>
        <v>417.23379019536651</v>
      </c>
      <c r="F58" s="42">
        <f t="shared" si="4"/>
        <v>-4020.5390545133664</v>
      </c>
    </row>
    <row r="59" spans="2:6" x14ac:dyDescent="0.25">
      <c r="B59">
        <f t="shared" si="0"/>
        <v>47</v>
      </c>
      <c r="C59" s="42">
        <f t="shared" si="1"/>
        <v>387.20624632604984</v>
      </c>
      <c r="D59" s="42">
        <f t="shared" si="2"/>
        <v>-33.504492120944725</v>
      </c>
      <c r="E59" s="42">
        <f t="shared" si="3"/>
        <v>420.71073844699458</v>
      </c>
      <c r="F59" s="42">
        <f t="shared" si="4"/>
        <v>-4441.2497929603614</v>
      </c>
    </row>
    <row r="60" spans="2:6" x14ac:dyDescent="0.25">
      <c r="B60">
        <f t="shared" si="0"/>
        <v>48</v>
      </c>
      <c r="C60" s="42">
        <f t="shared" si="1"/>
        <v>387.20624632604984</v>
      </c>
      <c r="D60" s="42">
        <f t="shared" si="2"/>
        <v>-37.010414941336343</v>
      </c>
      <c r="E60" s="42">
        <f t="shared" si="3"/>
        <v>424.2166612673862</v>
      </c>
      <c r="F60" s="42">
        <f t="shared" si="4"/>
        <v>-4865.4664542277478</v>
      </c>
    </row>
    <row r="61" spans="2:6" x14ac:dyDescent="0.25">
      <c r="B61">
        <f t="shared" si="0"/>
        <v>49</v>
      </c>
      <c r="C61" s="42">
        <f t="shared" si="1"/>
        <v>387.20624632604984</v>
      </c>
      <c r="D61" s="42">
        <f t="shared" si="2"/>
        <v>-40.545553785231235</v>
      </c>
      <c r="E61" s="42">
        <f t="shared" si="3"/>
        <v>427.75180011128106</v>
      </c>
      <c r="F61" s="42">
        <f t="shared" si="4"/>
        <v>-5293.218254339029</v>
      </c>
    </row>
    <row r="62" spans="2:6" x14ac:dyDescent="0.25">
      <c r="B62">
        <f t="shared" si="0"/>
        <v>50</v>
      </c>
      <c r="C62" s="42">
        <f t="shared" si="1"/>
        <v>387.20624632604984</v>
      </c>
      <c r="D62" s="42">
        <f t="shared" si="2"/>
        <v>-44.110152119491914</v>
      </c>
      <c r="E62" s="42">
        <f t="shared" si="3"/>
        <v>431.31639844554172</v>
      </c>
      <c r="F62" s="42">
        <f t="shared" si="4"/>
        <v>-5724.5346527845704</v>
      </c>
    </row>
    <row r="63" spans="2:6" x14ac:dyDescent="0.25">
      <c r="B63">
        <f t="shared" si="0"/>
        <v>51</v>
      </c>
      <c r="C63" s="42">
        <f>$E$9</f>
        <v>387.20624632604984</v>
      </c>
      <c r="D63" s="42">
        <f>F62*$E$6/12</f>
        <v>-47.704455439871424</v>
      </c>
      <c r="E63" s="42">
        <f>C63-D63</f>
        <v>434.91070176592126</v>
      </c>
      <c r="F63" s="42">
        <f>F62-E63</f>
        <v>-6159.4453545504921</v>
      </c>
    </row>
    <row r="64" spans="2:6" x14ac:dyDescent="0.25">
      <c r="B64">
        <f t="shared" si="0"/>
        <v>52</v>
      </c>
      <c r="C64" s="42">
        <f t="shared" si="1"/>
        <v>387.20624632604984</v>
      </c>
      <c r="D64" s="42">
        <f t="shared" ref="D64:D77" si="5">F63*$E$6/12</f>
        <v>-51.328711287920775</v>
      </c>
      <c r="E64" s="42">
        <f t="shared" ref="E64:E77" si="6">C64-D64</f>
        <v>438.53495761397062</v>
      </c>
      <c r="F64" s="42">
        <f t="shared" ref="F64:F77" si="7">F63-E64</f>
        <v>-6597.9803121644627</v>
      </c>
    </row>
    <row r="65" spans="2:6" x14ac:dyDescent="0.25">
      <c r="B65">
        <f t="shared" si="0"/>
        <v>53</v>
      </c>
      <c r="C65" s="42">
        <f t="shared" si="1"/>
        <v>387.20624632604984</v>
      </c>
      <c r="D65" s="42">
        <f t="shared" si="5"/>
        <v>-54.983169268037194</v>
      </c>
      <c r="E65" s="42">
        <f t="shared" si="6"/>
        <v>442.18941559408705</v>
      </c>
      <c r="F65" s="42">
        <f t="shared" si="7"/>
        <v>-7040.1697277585499</v>
      </c>
    </row>
    <row r="66" spans="2:6" x14ac:dyDescent="0.25">
      <c r="B66">
        <f t="shared" si="0"/>
        <v>54</v>
      </c>
      <c r="C66" s="42">
        <f t="shared" si="1"/>
        <v>387.20624632604984</v>
      </c>
      <c r="D66" s="42">
        <f t="shared" si="5"/>
        <v>-58.668081064654586</v>
      </c>
      <c r="E66" s="42">
        <f t="shared" si="6"/>
        <v>445.87432739070442</v>
      </c>
      <c r="F66" s="42">
        <f t="shared" si="7"/>
        <v>-7486.0440551492547</v>
      </c>
    </row>
    <row r="67" spans="2:6" x14ac:dyDescent="0.25">
      <c r="B67">
        <f t="shared" si="0"/>
        <v>55</v>
      </c>
      <c r="C67" s="42">
        <f t="shared" si="1"/>
        <v>387.20624632604984</v>
      </c>
      <c r="D67" s="42">
        <f t="shared" si="5"/>
        <v>-62.383700459577121</v>
      </c>
      <c r="E67" s="42">
        <f t="shared" si="6"/>
        <v>449.58994678562698</v>
      </c>
      <c r="F67" s="42">
        <f t="shared" si="7"/>
        <v>-7935.6340019348818</v>
      </c>
    </row>
    <row r="68" spans="2:6" x14ac:dyDescent="0.25">
      <c r="B68">
        <f t="shared" si="0"/>
        <v>56</v>
      </c>
      <c r="C68" s="42">
        <f t="shared" si="1"/>
        <v>387.20624632604984</v>
      </c>
      <c r="D68" s="42">
        <f t="shared" si="5"/>
        <v>-66.130283349457343</v>
      </c>
      <c r="E68" s="42">
        <f t="shared" si="6"/>
        <v>453.33652967550717</v>
      </c>
      <c r="F68" s="42">
        <f t="shared" si="7"/>
        <v>-8388.9705316103882</v>
      </c>
    </row>
    <row r="69" spans="2:6" x14ac:dyDescent="0.25">
      <c r="B69">
        <f t="shared" si="0"/>
        <v>57</v>
      </c>
      <c r="C69" s="42">
        <f t="shared" si="1"/>
        <v>387.20624632604984</v>
      </c>
      <c r="D69" s="42">
        <f t="shared" si="5"/>
        <v>-69.908087763419914</v>
      </c>
      <c r="E69" s="42">
        <f t="shared" si="6"/>
        <v>457.11433408946976</v>
      </c>
      <c r="F69" s="42">
        <f t="shared" si="7"/>
        <v>-8846.0848656998587</v>
      </c>
    </row>
    <row r="70" spans="2:6" x14ac:dyDescent="0.25">
      <c r="B70">
        <f t="shared" si="0"/>
        <v>58</v>
      </c>
      <c r="C70" s="42">
        <f t="shared" si="1"/>
        <v>387.20624632604984</v>
      </c>
      <c r="D70" s="42">
        <f t="shared" si="5"/>
        <v>-73.717373880832156</v>
      </c>
      <c r="E70" s="42">
        <f t="shared" si="6"/>
        <v>460.92362020688199</v>
      </c>
      <c r="F70" s="42">
        <f t="shared" si="7"/>
        <v>-9307.008485906741</v>
      </c>
    </row>
    <row r="71" spans="2:6" x14ac:dyDescent="0.25">
      <c r="B71">
        <f t="shared" si="0"/>
        <v>59</v>
      </c>
      <c r="C71" s="42">
        <f t="shared" si="1"/>
        <v>387.20624632604984</v>
      </c>
      <c r="D71" s="42">
        <f t="shared" si="5"/>
        <v>-77.558404049222844</v>
      </c>
      <c r="E71" s="42">
        <f t="shared" si="6"/>
        <v>464.76465037527271</v>
      </c>
      <c r="F71" s="42">
        <f t="shared" si="7"/>
        <v>-9771.7731362820141</v>
      </c>
    </row>
    <row r="72" spans="2:6" x14ac:dyDescent="0.25">
      <c r="B72">
        <f t="shared" si="0"/>
        <v>60</v>
      </c>
      <c r="C72" s="42">
        <f t="shared" si="1"/>
        <v>387.20624632604984</v>
      </c>
      <c r="D72" s="42">
        <f t="shared" si="5"/>
        <v>-81.431442802350119</v>
      </c>
      <c r="E72" s="42">
        <f t="shared" si="6"/>
        <v>468.63768912839998</v>
      </c>
      <c r="F72" s="42">
        <f t="shared" si="7"/>
        <v>-10240.410825410414</v>
      </c>
    </row>
    <row r="73" spans="2:6" x14ac:dyDescent="0.25">
      <c r="B73">
        <f t="shared" si="0"/>
        <v>61</v>
      </c>
      <c r="C73" s="42">
        <f t="shared" si="1"/>
        <v>387.20624632604984</v>
      </c>
      <c r="D73" s="42">
        <f t="shared" si="5"/>
        <v>-85.336756878420132</v>
      </c>
      <c r="E73" s="42">
        <f t="shared" si="6"/>
        <v>472.54300320446998</v>
      </c>
      <c r="F73" s="42">
        <f t="shared" si="7"/>
        <v>-10712.953828614884</v>
      </c>
    </row>
    <row r="74" spans="2:6" x14ac:dyDescent="0.25">
      <c r="B74">
        <f t="shared" si="0"/>
        <v>62</v>
      </c>
      <c r="C74" s="42">
        <f t="shared" si="1"/>
        <v>387.20624632604984</v>
      </c>
      <c r="D74" s="42">
        <f t="shared" si="5"/>
        <v>-89.274615238457372</v>
      </c>
      <c r="E74" s="42">
        <f t="shared" si="6"/>
        <v>476.48086156450722</v>
      </c>
      <c r="F74" s="42">
        <f t="shared" si="7"/>
        <v>-11189.434690179391</v>
      </c>
    </row>
    <row r="75" spans="2:6" x14ac:dyDescent="0.25">
      <c r="B75">
        <f t="shared" si="0"/>
        <v>63</v>
      </c>
      <c r="C75" s="42">
        <f t="shared" si="1"/>
        <v>387.20624632604984</v>
      </c>
      <c r="D75" s="42">
        <f t="shared" si="5"/>
        <v>-93.245289084828258</v>
      </c>
      <c r="E75" s="42">
        <f t="shared" si="6"/>
        <v>480.45153541087808</v>
      </c>
      <c r="F75" s="42">
        <f t="shared" si="7"/>
        <v>-11669.88622559027</v>
      </c>
    </row>
    <row r="76" spans="2:6" x14ac:dyDescent="0.25">
      <c r="B76">
        <f t="shared" si="0"/>
        <v>64</v>
      </c>
      <c r="C76" s="42">
        <f t="shared" si="1"/>
        <v>387.20624632604984</v>
      </c>
      <c r="D76" s="42">
        <f t="shared" si="5"/>
        <v>-97.249051879918909</v>
      </c>
      <c r="E76" s="42">
        <f t="shared" si="6"/>
        <v>484.45529820596875</v>
      </c>
      <c r="F76" s="42">
        <f t="shared" si="7"/>
        <v>-12154.341523796238</v>
      </c>
    </row>
    <row r="77" spans="2:6" x14ac:dyDescent="0.25">
      <c r="B77">
        <f t="shared" si="0"/>
        <v>65</v>
      </c>
      <c r="C77" s="42">
        <f t="shared" si="1"/>
        <v>387.20624632604984</v>
      </c>
      <c r="D77" s="42">
        <f t="shared" si="5"/>
        <v>-101.28617936496865</v>
      </c>
      <c r="E77" s="42">
        <f t="shared" si="6"/>
        <v>488.49242569101847</v>
      </c>
      <c r="F77" s="42">
        <f t="shared" si="7"/>
        <v>-12642.833949487256</v>
      </c>
    </row>
  </sheetData>
  <mergeCells count="1">
    <mergeCell ref="C2:E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Тест крадитен калкулатор</vt:lpstr>
      <vt:lpstr>Анюет(равни) калкулатор.</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2023-07-16T23:39:27Z</dcterms:modified>
</cp:coreProperties>
</file>