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Academics\FPAC prep\Boot Camp Materials\Class 2\"/>
    </mc:Choice>
  </mc:AlternateContent>
  <xr:revisionPtr revIDLastSave="0" documentId="13_ncr:1_{9A4344F8-A68B-4C0F-929D-2CE311DC93C8}" xr6:coauthVersionLast="47" xr6:coauthVersionMax="47" xr10:uidLastSave="{00000000-0000-0000-0000-000000000000}"/>
  <bookViews>
    <workbookView xWindow="-110" yWindow="-110" windowWidth="19420" windowHeight="10420" firstSheet="6" activeTab="7" xr2:uid="{00000000-000D-0000-FFFF-FFFF00000000}"/>
  </bookViews>
  <sheets>
    <sheet name="Part 1" sheetId="1" r:id="rId1"/>
    <sheet name="Part 2" sheetId="2" r:id="rId2"/>
    <sheet name="Part 3" sheetId="7" r:id="rId3"/>
    <sheet name="Part 4" sheetId="6" r:id="rId4"/>
    <sheet name="Part 5" sheetId="10" r:id="rId5"/>
    <sheet name="Sheet2" sheetId="13" r:id="rId6"/>
    <sheet name="Sheet3" sheetId="14" r:id="rId7"/>
    <sheet name="Part 1 Answers" sheetId="4" r:id="rId8"/>
    <sheet name="Part 2 Answers" sheetId="5" r:id="rId9"/>
    <sheet name="Part 3 Answers" sheetId="8" r:id="rId10"/>
    <sheet name="Part 4 Answers" sheetId="9" r:id="rId11"/>
    <sheet name="Part 5 Answers" sheetId="11" r:id="rId12"/>
  </sheets>
  <definedNames>
    <definedName name="FruitSales">'Part 1 Answers'!$C$5:$F$17</definedName>
    <definedName name="_xlnm.Print_Titles" localSheetId="0">'Part 1'!$1:$1</definedName>
    <definedName name="solver_adj" localSheetId="2" hidden="1">'Part 3'!$C$17</definedName>
    <definedName name="solver_adj" localSheetId="9" hidden="1">'Part 3 Answers'!$C$17</definedName>
    <definedName name="solver_cvg" localSheetId="2" hidden="1">0.0001</definedName>
    <definedName name="solver_cvg" localSheetId="9" hidden="1">0.0001</definedName>
    <definedName name="solver_drv" localSheetId="2" hidden="1">2</definedName>
    <definedName name="solver_drv" localSheetId="9" hidden="1">2</definedName>
    <definedName name="solver_eng" localSheetId="2" hidden="1">1</definedName>
    <definedName name="solver_eng" localSheetId="9" hidden="1">1</definedName>
    <definedName name="solver_est" localSheetId="2" hidden="1">1</definedName>
    <definedName name="solver_est" localSheetId="9" hidden="1">1</definedName>
    <definedName name="solver_itr" localSheetId="2" hidden="1">2147483647</definedName>
    <definedName name="solver_itr" localSheetId="9" hidden="1">2147483647</definedName>
    <definedName name="solver_mip" localSheetId="2" hidden="1">2147483647</definedName>
    <definedName name="solver_mip" localSheetId="9" hidden="1">2147483647</definedName>
    <definedName name="solver_mni" localSheetId="2" hidden="1">30</definedName>
    <definedName name="solver_mni" localSheetId="9" hidden="1">30</definedName>
    <definedName name="solver_mrt" localSheetId="2" hidden="1">0.075</definedName>
    <definedName name="solver_mrt" localSheetId="9" hidden="1">0.075</definedName>
    <definedName name="solver_msl" localSheetId="2" hidden="1">2</definedName>
    <definedName name="solver_msl" localSheetId="9" hidden="1">2</definedName>
    <definedName name="solver_neg" localSheetId="2" hidden="1">1</definedName>
    <definedName name="solver_neg" localSheetId="9" hidden="1">1</definedName>
    <definedName name="solver_nod" localSheetId="2" hidden="1">2147483647</definedName>
    <definedName name="solver_nod" localSheetId="9" hidden="1">2147483647</definedName>
    <definedName name="solver_num" localSheetId="2" hidden="1">0</definedName>
    <definedName name="solver_num" localSheetId="9" hidden="1">0</definedName>
    <definedName name="solver_nwt" localSheetId="2" hidden="1">1</definedName>
    <definedName name="solver_nwt" localSheetId="9" hidden="1">1</definedName>
    <definedName name="solver_opt" localSheetId="2" hidden="1">'Part 3'!$A$45</definedName>
    <definedName name="solver_opt" localSheetId="9" hidden="1">'Part 3 Answers'!$A$45</definedName>
    <definedName name="solver_pre" localSheetId="2" hidden="1">0.000001</definedName>
    <definedName name="solver_pre" localSheetId="9" hidden="1">0.000001</definedName>
    <definedName name="solver_rbv" localSheetId="2" hidden="1">2</definedName>
    <definedName name="solver_rbv" localSheetId="9" hidden="1">2</definedName>
    <definedName name="solver_rlx" localSheetId="2" hidden="1">2</definedName>
    <definedName name="solver_rlx" localSheetId="9" hidden="1">2</definedName>
    <definedName name="solver_rsd" localSheetId="2" hidden="1">0</definedName>
    <definedName name="solver_rsd" localSheetId="9" hidden="1">0</definedName>
    <definedName name="solver_scl" localSheetId="2" hidden="1">2</definedName>
    <definedName name="solver_scl" localSheetId="9" hidden="1">2</definedName>
    <definedName name="solver_sho" localSheetId="2" hidden="1">2</definedName>
    <definedName name="solver_sho" localSheetId="9" hidden="1">2</definedName>
    <definedName name="solver_ssz" localSheetId="2" hidden="1">100</definedName>
    <definedName name="solver_ssz" localSheetId="9" hidden="1">100</definedName>
    <definedName name="solver_tim" localSheetId="2" hidden="1">2147483647</definedName>
    <definedName name="solver_tim" localSheetId="9" hidden="1">2147483647</definedName>
    <definedName name="solver_tol" localSheetId="2" hidden="1">0.01</definedName>
    <definedName name="solver_tol" localSheetId="9" hidden="1">0.01</definedName>
    <definedName name="solver_typ" localSheetId="2" hidden="1">3</definedName>
    <definedName name="solver_typ" localSheetId="9" hidden="1">3</definedName>
    <definedName name="solver_val" localSheetId="2" hidden="1">0</definedName>
    <definedName name="solver_val" localSheetId="9" hidden="1">0</definedName>
    <definedName name="solver_ver" localSheetId="2" hidden="1">3</definedName>
    <definedName name="solver_ver" localSheetId="9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4" l="1"/>
  <c r="H41" i="4"/>
  <c r="E6" i="11"/>
  <c r="D24" i="11" l="1"/>
  <c r="F32" i="4" l="1"/>
  <c r="E32" i="4"/>
  <c r="D32" i="4"/>
  <c r="O25" i="4"/>
  <c r="P25" i="4"/>
  <c r="O26" i="4"/>
  <c r="P26" i="4"/>
  <c r="O27" i="4"/>
  <c r="P27" i="4"/>
  <c r="O28" i="4"/>
  <c r="P28" i="4"/>
  <c r="O29" i="4"/>
  <c r="P29" i="4"/>
  <c r="O30" i="4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N26" i="4"/>
  <c r="N27" i="4"/>
  <c r="N28" i="4"/>
  <c r="N29" i="4"/>
  <c r="N30" i="4"/>
  <c r="N31" i="4"/>
  <c r="N32" i="4"/>
  <c r="N33" i="4"/>
  <c r="N34" i="4"/>
  <c r="N35" i="4"/>
  <c r="N36" i="4"/>
  <c r="N25" i="4"/>
  <c r="I26" i="4"/>
  <c r="I27" i="4"/>
  <c r="I28" i="4"/>
  <c r="I29" i="4"/>
  <c r="I30" i="4"/>
  <c r="I31" i="4"/>
  <c r="I32" i="4"/>
  <c r="I33" i="4"/>
  <c r="I34" i="4"/>
  <c r="I35" i="4"/>
  <c r="I36" i="4"/>
  <c r="I25" i="4"/>
  <c r="C16" i="7" l="1"/>
  <c r="D9" i="9" l="1"/>
  <c r="C31" i="8"/>
  <c r="B26" i="8"/>
  <c r="C26" i="8" s="1"/>
  <c r="B22" i="8"/>
  <c r="B28" i="8" s="1"/>
  <c r="B29" i="8" s="1"/>
  <c r="C29" i="8" s="1"/>
  <c r="B20" i="8"/>
  <c r="C20" i="8" s="1"/>
  <c r="C16" i="8"/>
  <c r="A11" i="8"/>
  <c r="C34" i="8" s="1"/>
  <c r="A11" i="7"/>
  <c r="B23" i="8" l="1"/>
  <c r="C25" i="8"/>
  <c r="B33" i="8"/>
  <c r="C19" i="8"/>
  <c r="C22" i="8" s="1"/>
  <c r="C28" i="8" l="1"/>
  <c r="C33" i="8" s="1"/>
  <c r="C23" i="8"/>
  <c r="B36" i="8"/>
  <c r="B38" i="8" s="1"/>
  <c r="B39" i="8" s="1"/>
  <c r="J59" i="4"/>
  <c r="J58" i="4"/>
  <c r="B11" i="5"/>
  <c r="B80" i="4" a="1"/>
  <c r="B80" i="4" s="1"/>
  <c r="F64" i="4" a="1"/>
  <c r="F64" i="4" s="1"/>
  <c r="E18" i="4"/>
  <c r="F18" i="4"/>
  <c r="E19" i="4"/>
  <c r="F19" i="4"/>
  <c r="D19" i="4"/>
  <c r="D18" i="4"/>
  <c r="G42" i="4"/>
  <c r="G43" i="4"/>
  <c r="G44" i="4"/>
  <c r="G45" i="4"/>
  <c r="G46" i="4"/>
  <c r="G47" i="4"/>
  <c r="G48" i="4"/>
  <c r="G49" i="4"/>
  <c r="G50" i="4"/>
  <c r="G51" i="4"/>
  <c r="G52" i="4"/>
  <c r="G41" i="4"/>
  <c r="J41" i="4" l="1"/>
  <c r="C36" i="8"/>
  <c r="C38" i="8" s="1"/>
  <c r="M83" i="4"/>
  <c r="I83" i="4"/>
  <c r="E83" i="4"/>
  <c r="N82" i="4"/>
  <c r="J82" i="4"/>
  <c r="F82" i="4"/>
  <c r="B82" i="4"/>
  <c r="K81" i="4"/>
  <c r="G81" i="4"/>
  <c r="C81" i="4"/>
  <c r="L80" i="4"/>
  <c r="H80" i="4"/>
  <c r="D80" i="4"/>
  <c r="N83" i="4"/>
  <c r="J83" i="4"/>
  <c r="F83" i="4"/>
  <c r="B83" i="4"/>
  <c r="K82" i="4"/>
  <c r="G82" i="4"/>
  <c r="C82" i="4"/>
  <c r="L81" i="4"/>
  <c r="H81" i="4"/>
  <c r="D81" i="4"/>
  <c r="M80" i="4"/>
  <c r="I80" i="4"/>
  <c r="E80" i="4"/>
  <c r="L83" i="4"/>
  <c r="H83" i="4"/>
  <c r="D83" i="4"/>
  <c r="M82" i="4"/>
  <c r="I82" i="4"/>
  <c r="E82" i="4"/>
  <c r="N81" i="4"/>
  <c r="J81" i="4"/>
  <c r="F81" i="4"/>
  <c r="B81" i="4"/>
  <c r="K80" i="4"/>
  <c r="G80" i="4"/>
  <c r="C80" i="4"/>
  <c r="K83" i="4"/>
  <c r="G83" i="4"/>
  <c r="C83" i="4"/>
  <c r="L82" i="4"/>
  <c r="H82" i="4"/>
  <c r="D82" i="4"/>
  <c r="M81" i="4"/>
  <c r="I81" i="4"/>
  <c r="E81" i="4"/>
  <c r="N80" i="4"/>
  <c r="J80" i="4"/>
  <c r="F80" i="4"/>
  <c r="F74" i="4"/>
  <c r="F70" i="4"/>
  <c r="F66" i="4"/>
  <c r="F75" i="4"/>
  <c r="F71" i="4"/>
  <c r="F67" i="4"/>
  <c r="F73" i="4"/>
  <c r="F69" i="4"/>
  <c r="F65" i="4"/>
  <c r="F72" i="4"/>
  <c r="F68" i="4"/>
  <c r="A45" i="8" l="1"/>
  <c r="C39" i="8"/>
  <c r="A4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Carpenter</author>
  </authors>
  <commentList>
    <comment ref="B1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Mike Carpenter:</t>
        </r>
        <r>
          <rPr>
            <sz val="9"/>
            <color indexed="81"/>
            <rFont val="Tahoma"/>
            <family val="2"/>
          </rPr>
          <t xml:space="preserve">
15 year rate as of January 2020</t>
        </r>
      </text>
    </comment>
  </commentList>
</comments>
</file>

<file path=xl/sharedStrings.xml><?xml version="1.0" encoding="utf-8"?>
<sst xmlns="http://schemas.openxmlformats.org/spreadsheetml/2006/main" count="398" uniqueCount="115">
  <si>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</si>
  <si>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</si>
  <si>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</si>
  <si>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</si>
  <si>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</si>
  <si>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</si>
  <si>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</si>
  <si>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</si>
  <si>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</si>
  <si>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</si>
  <si>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</si>
  <si>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</si>
  <si>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</si>
  <si>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Apples</t>
  </si>
  <si>
    <t>Oranges</t>
  </si>
  <si>
    <t>Pears</t>
  </si>
  <si>
    <t>Base Data</t>
  </si>
  <si>
    <t>1.  Format Base Data Pears column so that it looks like apples and orange column</t>
  </si>
  <si>
    <t>a) multiply August Sales by 2</t>
  </si>
  <si>
    <t>b) multiply apple sales by 0.5</t>
  </si>
  <si>
    <t>2.  Use cell referencing to change Base Data by the following.  Use consistent formating across all columns</t>
  </si>
  <si>
    <t>c) multiply all sales in all months for all fruits by 1.5</t>
  </si>
  <si>
    <t>Apples &gt; Oranges</t>
  </si>
  <si>
    <t>3.  Create a new column to return a value of 1 if apples &gt; oranges.  Create consistent formatting.  What is the sum of the apples sold in those months they sold more than oranges?</t>
  </si>
  <si>
    <t>10 year rate</t>
  </si>
  <si>
    <t>15 year rate</t>
  </si>
  <si>
    <t>30 year rate</t>
  </si>
  <si>
    <t>Enter Mortgage Term (Years)</t>
  </si>
  <si>
    <t>Output</t>
  </si>
  <si>
    <t>7.  Transpose the data so the months are columns and the fruits are rows.  Do this using copy-paste special then also using an array</t>
  </si>
  <si>
    <t>2.  Put a comment in the output box with number of years in mortgage and todays date</t>
  </si>
  <si>
    <t>4.  What is the max and min of each fruit sold in a given month in the base case?</t>
  </si>
  <si>
    <t>5.  Use a vlookup to determine how many apples were sold in June in the base case.  Use a hlookup to determine how many pears were sold in May.</t>
  </si>
  <si>
    <t>SUMIF</t>
  </si>
  <si>
    <t>MAX</t>
  </si>
  <si>
    <t>MIN</t>
  </si>
  <si>
    <t>SEE UP TOP</t>
  </si>
  <si>
    <t>VLOOKUP</t>
  </si>
  <si>
    <t>HLOOKUP</t>
  </si>
  <si>
    <t>ARRAY</t>
  </si>
  <si>
    <t>Can't have spaces!  Rename FruitSales</t>
  </si>
  <si>
    <t>Pro - tracking logic</t>
  </si>
  <si>
    <t>Con - Size of file increases a lot</t>
  </si>
  <si>
    <t>Values</t>
  </si>
  <si>
    <t>Formula</t>
  </si>
  <si>
    <t>Revenue</t>
  </si>
  <si>
    <t>COGS</t>
  </si>
  <si>
    <t>Gross Profit</t>
  </si>
  <si>
    <t>SG&amp;A</t>
  </si>
  <si>
    <t>EBIT</t>
  </si>
  <si>
    <t>Interest</t>
  </si>
  <si>
    <t>PBT</t>
  </si>
  <si>
    <t>tax rate</t>
  </si>
  <si>
    <t>Tax Expense</t>
  </si>
  <si>
    <t>Net Income</t>
  </si>
  <si>
    <t>% of Revenue</t>
  </si>
  <si>
    <t>Growth Rate</t>
  </si>
  <si>
    <t>COGS as a % of revenue improves/(worsens)</t>
  </si>
  <si>
    <t>Interest Expense increase/(decrease)</t>
  </si>
  <si>
    <t>NI TARGET</t>
  </si>
  <si>
    <t>Set modeled less target NI = 0 by changing revenue growth rate %</t>
  </si>
  <si>
    <t>Goal Seek Check</t>
  </si>
  <si>
    <t>Solver - Goal Seek:</t>
  </si>
  <si>
    <t>&lt;--- Solve for this</t>
  </si>
  <si>
    <t>Assumptions:</t>
  </si>
  <si>
    <t>P&amp;L ($M)</t>
  </si>
  <si>
    <t>Best</t>
  </si>
  <si>
    <t>Base</t>
  </si>
  <si>
    <t>Worst</t>
  </si>
  <si>
    <t>Choose Scenario</t>
  </si>
  <si>
    <t>(Hint: Data --&gt; Validation --&gt; Allow List)</t>
  </si>
  <si>
    <t>1. Create a dropdown box in cell C9 that allows for a Best, Base and Worst scenarios and a vlookup to populate the table with that value in D9</t>
  </si>
  <si>
    <t>Sales</t>
  </si>
  <si>
    <t>Region 1</t>
  </si>
  <si>
    <t>Region 2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</si>
  <si>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</si>
  <si>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</si>
  <si>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</si>
  <si>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</si>
  <si>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</si>
  <si>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</si>
  <si>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</si>
  <si>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</si>
  <si>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</si>
  <si>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</si>
  <si>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</si>
  <si>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1.  Use the offset Function in cell E6 to return the value for Region 2 September sales using "MONTH" cell as reference</t>
  </si>
  <si>
    <t>Target Month</t>
  </si>
  <si>
    <t>Target Region</t>
  </si>
  <si>
    <t>2.  Expand this to allow a user select a target month and target region using a dropdown for each</t>
  </si>
  <si>
    <t>Use offset and match functions with the dropdown menus to come up with a formula that gives output revenue based on selected month and region</t>
  </si>
  <si>
    <t>SG&amp;A as a % of revenue improves/(worsens)</t>
  </si>
  <si>
    <t>Just select a range of cells, and type a name into the name box. When you press return, the name is created</t>
  </si>
  <si>
    <t>To quickly see all named ranges in a workbook, use the dropdown menu next to the name box.</t>
  </si>
  <si>
    <t>If you want to see more detail, open the Name Manager (Control + F3), which lists all names with references, and provides a filter as well</t>
  </si>
  <si>
    <t>https://exceljet.net/named-ranges</t>
  </si>
  <si>
    <t>Tax Rate Change increase/(decrease)</t>
  </si>
  <si>
    <t>WATCH SIGNS</t>
  </si>
  <si>
    <t>2. Format Cell D9 font/background for best (green), base (yellow) or worst (red)</t>
  </si>
  <si>
    <t>Highlight range you want array, go back into cell, then ctrl-shift-enter to create array</t>
  </si>
  <si>
    <t>Part 1: Formating</t>
  </si>
  <si>
    <t>Part 2: Nested IF and Comments</t>
  </si>
  <si>
    <t>Part 3: Goal Seek</t>
  </si>
  <si>
    <t>Fill in the 2019 - 2020 P&amp;L to determine the revenue growth rate needed to achieve the NI target in 2020</t>
  </si>
  <si>
    <t>Part 4: Dropdown Box, Vlookup and Conditional Formating</t>
  </si>
  <si>
    <t>Part 5: Offset and Match Formulas</t>
  </si>
  <si>
    <t>Part 1: Formating Answers</t>
  </si>
  <si>
    <t>6.  Create an array of (apples + oranges)/pears in column F and use consistent formatting for Pears in Column E</t>
  </si>
  <si>
    <t>8.  Name the data range "2020 fruit sales".  Why would you do this?  Why not?  What would a better name be?</t>
  </si>
  <si>
    <t>1.  Create a nested if statement that shows the mortgage rate based on # years of mortgage entered</t>
  </si>
  <si>
    <t>That is, output should display 3.5% if 15 years is entered</t>
  </si>
  <si>
    <t>Part 3: Goal Seek Answer</t>
  </si>
  <si>
    <t>Part 4: Dropdown Box, Vlookup and Conditional Formating Answers</t>
  </si>
  <si>
    <t>Part 5: Offset and Match Formula Answers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</si>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</sst>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%"/>
    <numFmt numFmtId="166" formatCode="_(* #,##0_);_(* \(#,##0\);_(* &quot;-&quot;??_);_(@_)"/>
    <numFmt numFmtId="167" formatCode="_(* #,##0_);_(* \(#,##0\);_(* &quot;-&quot;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5" fillId="0" borderId="0" xfId="0" applyFont="1"/>
    <xf numFmtId="0" fontId="3" fillId="3" borderId="0" xfId="0" applyFont="1" applyFill="1"/>
    <xf numFmtId="0" fontId="2" fillId="0" borderId="0" xfId="0" applyFont="1"/>
    <xf numFmtId="10" fontId="5" fillId="0" borderId="0" xfId="1" applyNumberFormat="1" applyFont="1"/>
    <xf numFmtId="0" fontId="5" fillId="2" borderId="1" xfId="0" applyFont="1" applyFill="1" applyBorder="1"/>
    <xf numFmtId="2" fontId="0" fillId="0" borderId="0" xfId="0" applyNumberFormat="1"/>
    <xf numFmtId="0" fontId="4" fillId="0" borderId="0" xfId="0" applyFont="1"/>
    <xf numFmtId="9" fontId="0" fillId="0" borderId="0" xfId="1" applyFont="1"/>
    <xf numFmtId="0" fontId="9" fillId="0" borderId="0" xfId="0" applyFont="1" applyAlignment="1">
      <alignment horizontal="left" indent="1"/>
    </xf>
    <xf numFmtId="165" fontId="9" fillId="0" borderId="0" xfId="1" applyNumberFormat="1" applyFont="1"/>
    <xf numFmtId="165" fontId="10" fillId="2" borderId="1" xfId="1" applyNumberFormat="1" applyFont="1" applyFill="1" applyBorder="1"/>
    <xf numFmtId="166" fontId="0" fillId="0" borderId="0" xfId="2" applyNumberFormat="1" applyFont="1"/>
    <xf numFmtId="166" fontId="11" fillId="0" borderId="0" xfId="2" applyNumberFormat="1" applyFont="1"/>
    <xf numFmtId="165" fontId="10" fillId="0" borderId="0" xfId="1" applyNumberFormat="1" applyFont="1"/>
    <xf numFmtId="167" fontId="0" fillId="0" borderId="0" xfId="0" applyNumberFormat="1"/>
    <xf numFmtId="0" fontId="0" fillId="0" borderId="0" xfId="0" applyFont="1"/>
    <xf numFmtId="166" fontId="11" fillId="2" borderId="1" xfId="2" applyNumberFormat="1" applyFont="1" applyFill="1" applyBorder="1"/>
    <xf numFmtId="165" fontId="12" fillId="2" borderId="1" xfId="1" applyNumberFormat="1" applyFont="1" applyFill="1" applyBorder="1"/>
    <xf numFmtId="166" fontId="0" fillId="0" borderId="0" xfId="0" applyNumberFormat="1"/>
    <xf numFmtId="0" fontId="11" fillId="0" borderId="0" xfId="0" applyFont="1"/>
    <xf numFmtId="1" fontId="0" fillId="0" borderId="0" xfId="0" applyNumberFormat="1"/>
    <xf numFmtId="0" fontId="13" fillId="2" borderId="1" xfId="0" applyFont="1" applyFill="1" applyBorder="1"/>
    <xf numFmtId="167" fontId="0" fillId="0" borderId="1" xfId="0" applyNumberFormat="1" applyBorder="1"/>
    <xf numFmtId="165" fontId="14" fillId="0" borderId="0" xfId="1" applyNumberFormat="1" applyFont="1"/>
    <xf numFmtId="9" fontId="11" fillId="0" borderId="0" xfId="0" applyNumberFormat="1" applyFont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15" fillId="0" borderId="0" xfId="0" applyFont="1"/>
    <xf numFmtId="0" fontId="16" fillId="3" borderId="0" xfId="0" applyFont="1" applyFill="1"/>
    <xf numFmtId="0" fontId="8" fillId="3" borderId="0" xfId="0" applyFont="1" applyFill="1"/>
    <xf numFmtId="167" fontId="0" fillId="2" borderId="1" xfId="0" applyNumberFormat="1" applyFill="1" applyBorder="1"/>
    <xf numFmtId="0" fontId="8" fillId="3" borderId="5" xfId="0" applyFont="1" applyFill="1" applyBorder="1"/>
    <xf numFmtId="0" fontId="8" fillId="3" borderId="8" xfId="0" applyFont="1" applyFill="1" applyBorder="1"/>
    <xf numFmtId="0" fontId="8" fillId="3" borderId="9" xfId="0" applyFont="1" applyFill="1" applyBorder="1"/>
    <xf numFmtId="0" fontId="8" fillId="3" borderId="10" xfId="0" applyFont="1" applyFill="1" applyBorder="1"/>
    <xf numFmtId="0" fontId="0" fillId="0" borderId="5" xfId="0" applyBorder="1"/>
    <xf numFmtId="0" fontId="11" fillId="0" borderId="6" xfId="0" applyFont="1" applyBorder="1"/>
    <xf numFmtId="0" fontId="11" fillId="0" borderId="7" xfId="0" applyFont="1" applyBorder="1"/>
    <xf numFmtId="0" fontId="0" fillId="0" borderId="11" xfId="0" applyBorder="1"/>
    <xf numFmtId="0" fontId="11" fillId="0" borderId="0" xfId="0" applyFont="1" applyBorder="1"/>
    <xf numFmtId="0" fontId="11" fillId="0" borderId="12" xfId="0" applyFont="1" applyBorder="1"/>
    <xf numFmtId="0" fontId="0" fillId="0" borderId="8" xfId="0" applyBorder="1"/>
    <xf numFmtId="0" fontId="11" fillId="0" borderId="9" xfId="0" applyFont="1" applyBorder="1"/>
    <xf numFmtId="0" fontId="11" fillId="0" borderId="10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13" xfId="0" applyFont="1" applyFill="1" applyBorder="1"/>
    <xf numFmtId="0" fontId="2" fillId="2" borderId="14" xfId="0" applyFont="1" applyFill="1" applyBorder="1"/>
    <xf numFmtId="164" fontId="2" fillId="2" borderId="13" xfId="0" applyNumberFormat="1" applyFont="1" applyFill="1" applyBorder="1"/>
    <xf numFmtId="164" fontId="2" fillId="2" borderId="15" xfId="0" applyNumberFormat="1" applyFont="1" applyFill="1" applyBorder="1"/>
    <xf numFmtId="164" fontId="2" fillId="2" borderId="14" xfId="0" applyNumberFormat="1" applyFont="1" applyFill="1" applyBorder="1"/>
    <xf numFmtId="0" fontId="0" fillId="0" borderId="12" xfId="0" applyBorder="1"/>
    <xf numFmtId="0" fontId="3" fillId="3" borderId="2" xfId="0" applyFont="1" applyFill="1" applyBorder="1"/>
    <xf numFmtId="0" fontId="3" fillId="3" borderId="4" xfId="0" applyFont="1" applyFill="1" applyBorder="1"/>
    <xf numFmtId="0" fontId="3" fillId="3" borderId="3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10" xfId="0" applyFont="1" applyBorder="1"/>
    <xf numFmtId="10" fontId="4" fillId="2" borderId="1" xfId="1" applyNumberFormat="1" applyFont="1" applyFill="1" applyBorder="1"/>
    <xf numFmtId="9" fontId="4" fillId="2" borderId="1" xfId="1" applyNumberFormat="1" applyFont="1" applyFill="1" applyBorder="1"/>
    <xf numFmtId="0" fontId="3" fillId="3" borderId="0" xfId="0" applyFont="1" applyFill="1" applyBorder="1"/>
    <xf numFmtId="0" fontId="0" fillId="2" borderId="5" xfId="0" applyFill="1" applyBorder="1"/>
    <xf numFmtId="0" fontId="0" fillId="2" borderId="8" xfId="0" applyFill="1" applyBorder="1"/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0"/>
  <sheetViews>
    <sheetView zoomScaleNormal="100" workbookViewId="0"/>
  </sheetViews>
  <sheetFormatPr defaultRowHeight="14.5" x14ac:dyDescent="0.35"/>
  <sheetData>
    <row r="1" spans="1:6" ht="15.5" x14ac:dyDescent="0.35">
      <c r="A1" s="33" t="s">
        <v>100</v>
      </c>
    </row>
    <row r="2" spans="1:6" x14ac:dyDescent="0.35">
      <c r="A2" s="3"/>
    </row>
    <row r="3" spans="1:6" x14ac:dyDescent="0.35">
      <c r="A3" s="3" t="s">
        <v>16</v>
      </c>
    </row>
    <row r="5" spans="1:6" x14ac:dyDescent="0.35">
      <c r="C5" s="2" t="s">
        <v>12</v>
      </c>
      <c r="D5" s="2" t="s">
        <v>13</v>
      </c>
      <c r="E5" s="2" t="s">
        <v>14</v>
      </c>
      <c r="F5" t="s">
        <v>15</v>
      </c>
    </row>
    <row r="6" spans="1:6" x14ac:dyDescent="0.35">
      <c r="C6" t="s">
        <v>0</v>
      </c>
      <c r="D6" s="1">
        <v>6</v>
      </c>
      <c r="E6" s="1">
        <v>5</v>
      </c>
      <c r="F6">
        <v>6</v>
      </c>
    </row>
    <row r="7" spans="1:6" x14ac:dyDescent="0.35">
      <c r="C7" t="s">
        <v>1</v>
      </c>
      <c r="D7" s="1">
        <v>5</v>
      </c>
      <c r="E7" s="1">
        <v>10</v>
      </c>
      <c r="F7">
        <v>8</v>
      </c>
    </row>
    <row r="8" spans="1:6" x14ac:dyDescent="0.35">
      <c r="C8" t="s">
        <v>2</v>
      </c>
      <c r="D8" s="1">
        <v>8</v>
      </c>
      <c r="E8" s="1">
        <v>15</v>
      </c>
      <c r="F8">
        <v>5</v>
      </c>
    </row>
    <row r="9" spans="1:6" x14ac:dyDescent="0.35">
      <c r="C9" t="s">
        <v>3</v>
      </c>
      <c r="D9" s="1">
        <v>7</v>
      </c>
      <c r="E9" s="1">
        <v>25</v>
      </c>
      <c r="F9">
        <v>4</v>
      </c>
    </row>
    <row r="10" spans="1:6" x14ac:dyDescent="0.35">
      <c r="C10" t="s">
        <v>4</v>
      </c>
      <c r="D10" s="1">
        <v>9</v>
      </c>
      <c r="E10" s="1">
        <v>26</v>
      </c>
      <c r="F10">
        <v>2</v>
      </c>
    </row>
    <row r="11" spans="1:6" x14ac:dyDescent="0.35">
      <c r="C11" t="s">
        <v>5</v>
      </c>
      <c r="D11" s="1">
        <v>10</v>
      </c>
      <c r="E11" s="1">
        <v>20</v>
      </c>
      <c r="F11">
        <v>2</v>
      </c>
    </row>
    <row r="12" spans="1:6" x14ac:dyDescent="0.35">
      <c r="C12" t="s">
        <v>6</v>
      </c>
      <c r="D12" s="1">
        <v>11</v>
      </c>
      <c r="E12" s="1">
        <v>22</v>
      </c>
      <c r="F12">
        <v>6</v>
      </c>
    </row>
    <row r="13" spans="1:6" x14ac:dyDescent="0.35">
      <c r="C13" t="s">
        <v>7</v>
      </c>
      <c r="D13" s="1">
        <v>13</v>
      </c>
      <c r="E13" s="1">
        <v>25</v>
      </c>
      <c r="F13">
        <v>9</v>
      </c>
    </row>
    <row r="14" spans="1:6" x14ac:dyDescent="0.35">
      <c r="C14" t="s">
        <v>8</v>
      </c>
      <c r="D14" s="1">
        <v>19</v>
      </c>
      <c r="E14" s="1">
        <v>15</v>
      </c>
      <c r="F14">
        <v>7</v>
      </c>
    </row>
    <row r="15" spans="1:6" x14ac:dyDescent="0.35">
      <c r="C15" t="s">
        <v>9</v>
      </c>
      <c r="D15" s="1">
        <v>20</v>
      </c>
      <c r="E15" s="1">
        <v>12</v>
      </c>
      <c r="F15">
        <v>8</v>
      </c>
    </row>
    <row r="16" spans="1:6" x14ac:dyDescent="0.35">
      <c r="C16" t="s">
        <v>10</v>
      </c>
      <c r="D16" s="1">
        <v>15</v>
      </c>
      <c r="E16" s="1">
        <v>8</v>
      </c>
      <c r="F16">
        <v>7</v>
      </c>
    </row>
    <row r="17" spans="1:16" x14ac:dyDescent="0.35">
      <c r="C17" t="s">
        <v>11</v>
      </c>
      <c r="D17" s="1">
        <v>10</v>
      </c>
      <c r="E17" s="1">
        <v>6</v>
      </c>
      <c r="F17">
        <v>4</v>
      </c>
    </row>
    <row r="20" spans="1:16" x14ac:dyDescent="0.35">
      <c r="A20" t="s">
        <v>17</v>
      </c>
    </row>
    <row r="22" spans="1:16" x14ac:dyDescent="0.35">
      <c r="A22" t="s">
        <v>20</v>
      </c>
    </row>
    <row r="23" spans="1:16" x14ac:dyDescent="0.35">
      <c r="C23" t="s">
        <v>18</v>
      </c>
      <c r="H23" t="s">
        <v>19</v>
      </c>
      <c r="M23" t="s">
        <v>21</v>
      </c>
    </row>
    <row r="24" spans="1:16" x14ac:dyDescent="0.35">
      <c r="C24" s="2" t="s">
        <v>12</v>
      </c>
      <c r="D24" s="2" t="s">
        <v>13</v>
      </c>
      <c r="E24" s="2" t="s">
        <v>14</v>
      </c>
      <c r="F24" t="s">
        <v>15</v>
      </c>
      <c r="H24" s="2" t="s">
        <v>12</v>
      </c>
      <c r="I24" s="2" t="s">
        <v>13</v>
      </c>
      <c r="J24" s="2" t="s">
        <v>14</v>
      </c>
      <c r="K24" t="s">
        <v>15</v>
      </c>
      <c r="M24" s="2" t="s">
        <v>12</v>
      </c>
      <c r="N24" s="2" t="s">
        <v>13</v>
      </c>
      <c r="O24" s="2" t="s">
        <v>14</v>
      </c>
      <c r="P24" t="s">
        <v>15</v>
      </c>
    </row>
    <row r="25" spans="1:16" x14ac:dyDescent="0.35">
      <c r="C25" t="s">
        <v>0</v>
      </c>
      <c r="D25" s="1"/>
      <c r="E25" s="1"/>
      <c r="H25" t="s">
        <v>0</v>
      </c>
      <c r="I25" s="1"/>
      <c r="J25" s="1"/>
      <c r="M25" t="s">
        <v>0</v>
      </c>
      <c r="N25" s="1"/>
      <c r="O25" s="1"/>
    </row>
    <row r="26" spans="1:16" x14ac:dyDescent="0.35">
      <c r="C26" t="s">
        <v>1</v>
      </c>
      <c r="D26" s="1"/>
      <c r="E26" s="1"/>
      <c r="H26" t="s">
        <v>1</v>
      </c>
      <c r="I26" s="1"/>
      <c r="J26" s="1"/>
      <c r="M26" t="s">
        <v>1</v>
      </c>
      <c r="N26" s="1"/>
      <c r="O26" s="1"/>
    </row>
    <row r="27" spans="1:16" x14ac:dyDescent="0.35">
      <c r="C27" t="s">
        <v>2</v>
      </c>
      <c r="D27" s="1"/>
      <c r="E27" s="1"/>
      <c r="H27" t="s">
        <v>2</v>
      </c>
      <c r="I27" s="1"/>
      <c r="J27" s="1"/>
      <c r="M27" t="s">
        <v>2</v>
      </c>
      <c r="N27" s="1"/>
      <c r="O27" s="1"/>
    </row>
    <row r="28" spans="1:16" x14ac:dyDescent="0.35">
      <c r="C28" t="s">
        <v>3</v>
      </c>
      <c r="D28" s="1"/>
      <c r="E28" s="1"/>
      <c r="H28" t="s">
        <v>3</v>
      </c>
      <c r="I28" s="1"/>
      <c r="J28" s="1"/>
      <c r="M28" t="s">
        <v>3</v>
      </c>
      <c r="N28" s="1"/>
      <c r="O28" s="1"/>
    </row>
    <row r="29" spans="1:16" x14ac:dyDescent="0.35">
      <c r="C29" t="s">
        <v>4</v>
      </c>
      <c r="D29" s="1"/>
      <c r="E29" s="1"/>
      <c r="H29" t="s">
        <v>4</v>
      </c>
      <c r="I29" s="1"/>
      <c r="J29" s="1"/>
      <c r="M29" t="s">
        <v>4</v>
      </c>
      <c r="N29" s="1"/>
      <c r="O29" s="1"/>
    </row>
    <row r="30" spans="1:16" x14ac:dyDescent="0.35">
      <c r="C30" t="s">
        <v>5</v>
      </c>
      <c r="D30" s="1"/>
      <c r="E30" s="1"/>
      <c r="H30" t="s">
        <v>5</v>
      </c>
      <c r="I30" s="1"/>
      <c r="J30" s="1"/>
      <c r="M30" t="s">
        <v>5</v>
      </c>
      <c r="N30" s="1"/>
      <c r="O30" s="1"/>
    </row>
    <row r="31" spans="1:16" x14ac:dyDescent="0.35">
      <c r="C31" t="s">
        <v>6</v>
      </c>
      <c r="D31" s="1"/>
      <c r="E31" s="1"/>
      <c r="H31" t="s">
        <v>6</v>
      </c>
      <c r="I31" s="1"/>
      <c r="J31" s="1"/>
      <c r="M31" t="s">
        <v>6</v>
      </c>
      <c r="N31" s="1"/>
      <c r="O31" s="1"/>
    </row>
    <row r="32" spans="1:16" x14ac:dyDescent="0.35">
      <c r="C32" t="s">
        <v>7</v>
      </c>
      <c r="D32" s="1"/>
      <c r="E32" s="1"/>
      <c r="H32" t="s">
        <v>7</v>
      </c>
      <c r="I32" s="1"/>
      <c r="J32" s="1"/>
      <c r="M32" t="s">
        <v>7</v>
      </c>
      <c r="N32" s="1"/>
      <c r="O32" s="1"/>
    </row>
    <row r="33" spans="1:15" x14ac:dyDescent="0.35">
      <c r="C33" t="s">
        <v>8</v>
      </c>
      <c r="D33" s="1"/>
      <c r="E33" s="1"/>
      <c r="H33" t="s">
        <v>8</v>
      </c>
      <c r="I33" s="1"/>
      <c r="J33" s="1"/>
      <c r="M33" t="s">
        <v>8</v>
      </c>
      <c r="N33" s="1"/>
      <c r="O33" s="1"/>
    </row>
    <row r="34" spans="1:15" x14ac:dyDescent="0.35">
      <c r="C34" t="s">
        <v>9</v>
      </c>
      <c r="D34" s="1"/>
      <c r="E34" s="1"/>
      <c r="H34" t="s">
        <v>9</v>
      </c>
      <c r="I34" s="1"/>
      <c r="J34" s="1"/>
      <c r="M34" t="s">
        <v>9</v>
      </c>
      <c r="N34" s="1"/>
      <c r="O34" s="1"/>
    </row>
    <row r="35" spans="1:15" x14ac:dyDescent="0.35">
      <c r="C35" t="s">
        <v>10</v>
      </c>
      <c r="D35" s="1"/>
      <c r="E35" s="1"/>
      <c r="H35" t="s">
        <v>10</v>
      </c>
      <c r="I35" s="1"/>
      <c r="J35" s="1"/>
      <c r="M35" t="s">
        <v>10</v>
      </c>
      <c r="N35" s="1"/>
      <c r="O35" s="1"/>
    </row>
    <row r="36" spans="1:15" x14ac:dyDescent="0.35">
      <c r="C36" t="s">
        <v>11</v>
      </c>
      <c r="D36" s="1"/>
      <c r="E36" s="1"/>
      <c r="H36" t="s">
        <v>11</v>
      </c>
      <c r="I36" s="1"/>
      <c r="J36" s="1"/>
      <c r="M36" t="s">
        <v>11</v>
      </c>
      <c r="N36" s="1"/>
      <c r="O36" s="1"/>
    </row>
    <row r="38" spans="1:15" x14ac:dyDescent="0.35">
      <c r="A38" t="s">
        <v>23</v>
      </c>
    </row>
    <row r="40" spans="1:15" x14ac:dyDescent="0.35">
      <c r="C40" s="2" t="s">
        <v>12</v>
      </c>
      <c r="D40" s="2" t="s">
        <v>13</v>
      </c>
      <c r="E40" s="2" t="s">
        <v>14</v>
      </c>
      <c r="F40" t="s">
        <v>15</v>
      </c>
      <c r="G40" t="s">
        <v>22</v>
      </c>
    </row>
    <row r="41" spans="1:15" x14ac:dyDescent="0.35">
      <c r="C41" t="s">
        <v>0</v>
      </c>
      <c r="D41" s="1">
        <v>6</v>
      </c>
      <c r="E41" s="1">
        <v>5</v>
      </c>
      <c r="F41">
        <v>6</v>
      </c>
    </row>
    <row r="42" spans="1:15" x14ac:dyDescent="0.35">
      <c r="C42" t="s">
        <v>1</v>
      </c>
      <c r="D42" s="1">
        <v>5</v>
      </c>
      <c r="E42" s="1">
        <v>10</v>
      </c>
      <c r="F42">
        <v>8</v>
      </c>
    </row>
    <row r="43" spans="1:15" x14ac:dyDescent="0.35">
      <c r="C43" t="s">
        <v>2</v>
      </c>
      <c r="D43" s="1">
        <v>8</v>
      </c>
      <c r="E43" s="1">
        <v>15</v>
      </c>
      <c r="F43">
        <v>5</v>
      </c>
    </row>
    <row r="44" spans="1:15" x14ac:dyDescent="0.35">
      <c r="C44" t="s">
        <v>3</v>
      </c>
      <c r="D44" s="1">
        <v>7</v>
      </c>
      <c r="E44" s="1">
        <v>25</v>
      </c>
      <c r="F44">
        <v>4</v>
      </c>
    </row>
    <row r="45" spans="1:15" x14ac:dyDescent="0.35">
      <c r="C45" t="s">
        <v>4</v>
      </c>
      <c r="D45" s="1">
        <v>9</v>
      </c>
      <c r="E45" s="1">
        <v>26</v>
      </c>
      <c r="F45">
        <v>2</v>
      </c>
    </row>
    <row r="46" spans="1:15" x14ac:dyDescent="0.35">
      <c r="C46" t="s">
        <v>5</v>
      </c>
      <c r="D46" s="1">
        <v>10</v>
      </c>
      <c r="E46" s="1">
        <v>20</v>
      </c>
      <c r="F46">
        <v>2</v>
      </c>
    </row>
    <row r="47" spans="1:15" x14ac:dyDescent="0.35">
      <c r="C47" t="s">
        <v>6</v>
      </c>
      <c r="D47" s="1">
        <v>11</v>
      </c>
      <c r="E47" s="1">
        <v>22</v>
      </c>
      <c r="F47">
        <v>6</v>
      </c>
    </row>
    <row r="48" spans="1:15" x14ac:dyDescent="0.35">
      <c r="C48" t="s">
        <v>7</v>
      </c>
      <c r="D48" s="1">
        <v>13</v>
      </c>
      <c r="E48" s="1">
        <v>25</v>
      </c>
      <c r="F48">
        <v>9</v>
      </c>
    </row>
    <row r="49" spans="1:7" x14ac:dyDescent="0.35">
      <c r="C49" t="s">
        <v>8</v>
      </c>
      <c r="D49" s="1">
        <v>19</v>
      </c>
      <c r="E49" s="1">
        <v>15</v>
      </c>
      <c r="F49">
        <v>7</v>
      </c>
    </row>
    <row r="50" spans="1:7" x14ac:dyDescent="0.35">
      <c r="C50" t="s">
        <v>9</v>
      </c>
      <c r="D50" s="1">
        <v>20</v>
      </c>
      <c r="E50" s="1">
        <v>12</v>
      </c>
      <c r="F50">
        <v>8</v>
      </c>
    </row>
    <row r="51" spans="1:7" x14ac:dyDescent="0.35">
      <c r="C51" t="s">
        <v>10</v>
      </c>
      <c r="D51" s="1">
        <v>15</v>
      </c>
      <c r="E51" s="1">
        <v>8</v>
      </c>
      <c r="F51">
        <v>7</v>
      </c>
    </row>
    <row r="52" spans="1:7" x14ac:dyDescent="0.35">
      <c r="C52" t="s">
        <v>11</v>
      </c>
      <c r="D52" s="1">
        <v>10</v>
      </c>
      <c r="E52" s="1">
        <v>6</v>
      </c>
      <c r="F52">
        <v>4</v>
      </c>
    </row>
    <row r="54" spans="1:7" x14ac:dyDescent="0.35">
      <c r="A54" t="s">
        <v>31</v>
      </c>
    </row>
    <row r="56" spans="1:7" x14ac:dyDescent="0.35">
      <c r="A56" t="s">
        <v>32</v>
      </c>
    </row>
    <row r="61" spans="1:7" x14ac:dyDescent="0.35">
      <c r="A61" t="s">
        <v>107</v>
      </c>
    </row>
    <row r="63" spans="1:7" x14ac:dyDescent="0.35">
      <c r="B63" s="2" t="s">
        <v>12</v>
      </c>
      <c r="C63" s="2" t="s">
        <v>13</v>
      </c>
      <c r="D63" s="2" t="s">
        <v>14</v>
      </c>
      <c r="E63" t="s">
        <v>15</v>
      </c>
    </row>
    <row r="64" spans="1:7" x14ac:dyDescent="0.35">
      <c r="B64" t="s">
        <v>0</v>
      </c>
      <c r="C64" s="1">
        <v>6</v>
      </c>
      <c r="D64" s="1">
        <v>5</v>
      </c>
      <c r="E64">
        <v>6</v>
      </c>
      <c r="G64" s="6"/>
    </row>
    <row r="65" spans="1:7" x14ac:dyDescent="0.35">
      <c r="B65" t="s">
        <v>1</v>
      </c>
      <c r="C65" s="1">
        <v>5</v>
      </c>
      <c r="D65" s="1">
        <v>10</v>
      </c>
      <c r="E65">
        <v>8</v>
      </c>
      <c r="G65" s="6"/>
    </row>
    <row r="66" spans="1:7" x14ac:dyDescent="0.35">
      <c r="B66" t="s">
        <v>2</v>
      </c>
      <c r="C66" s="1">
        <v>8</v>
      </c>
      <c r="D66" s="1">
        <v>15</v>
      </c>
      <c r="E66">
        <v>5</v>
      </c>
      <c r="G66" s="6"/>
    </row>
    <row r="67" spans="1:7" x14ac:dyDescent="0.35">
      <c r="B67" t="s">
        <v>3</v>
      </c>
      <c r="C67" s="1">
        <v>7</v>
      </c>
      <c r="D67" s="1">
        <v>25</v>
      </c>
      <c r="E67">
        <v>4</v>
      </c>
      <c r="G67" s="6"/>
    </row>
    <row r="68" spans="1:7" x14ac:dyDescent="0.35">
      <c r="B68" t="s">
        <v>4</v>
      </c>
      <c r="C68" s="1">
        <v>9</v>
      </c>
      <c r="D68" s="1">
        <v>26</v>
      </c>
      <c r="E68">
        <v>2</v>
      </c>
      <c r="G68" s="6"/>
    </row>
    <row r="69" spans="1:7" x14ac:dyDescent="0.35">
      <c r="B69" t="s">
        <v>5</v>
      </c>
      <c r="C69" s="1">
        <v>10</v>
      </c>
      <c r="D69" s="1">
        <v>20</v>
      </c>
      <c r="E69">
        <v>2</v>
      </c>
      <c r="G69" s="6"/>
    </row>
    <row r="70" spans="1:7" x14ac:dyDescent="0.35">
      <c r="B70" t="s">
        <v>6</v>
      </c>
      <c r="C70" s="1">
        <v>11</v>
      </c>
      <c r="D70" s="1">
        <v>22</v>
      </c>
      <c r="E70">
        <v>6</v>
      </c>
      <c r="G70" s="6"/>
    </row>
    <row r="71" spans="1:7" x14ac:dyDescent="0.35">
      <c r="B71" t="s">
        <v>7</v>
      </c>
      <c r="C71" s="1">
        <v>13</v>
      </c>
      <c r="D71" s="1">
        <v>25</v>
      </c>
      <c r="E71">
        <v>9</v>
      </c>
      <c r="G71" s="6"/>
    </row>
    <row r="72" spans="1:7" x14ac:dyDescent="0.35">
      <c r="B72" t="s">
        <v>8</v>
      </c>
      <c r="C72" s="1">
        <v>19</v>
      </c>
      <c r="D72" s="1">
        <v>15</v>
      </c>
      <c r="E72">
        <v>7</v>
      </c>
      <c r="G72" s="6"/>
    </row>
    <row r="73" spans="1:7" x14ac:dyDescent="0.35">
      <c r="B73" t="s">
        <v>9</v>
      </c>
      <c r="C73" s="1">
        <v>20</v>
      </c>
      <c r="D73" s="1">
        <v>12</v>
      </c>
      <c r="E73">
        <v>8</v>
      </c>
      <c r="G73" s="6"/>
    </row>
    <row r="74" spans="1:7" x14ac:dyDescent="0.35">
      <c r="B74" t="s">
        <v>10</v>
      </c>
      <c r="C74" s="1">
        <v>15</v>
      </c>
      <c r="D74" s="1">
        <v>8</v>
      </c>
      <c r="E74">
        <v>7</v>
      </c>
      <c r="G74" s="6"/>
    </row>
    <row r="75" spans="1:7" x14ac:dyDescent="0.35">
      <c r="B75" t="s">
        <v>11</v>
      </c>
      <c r="C75" s="1">
        <v>10</v>
      </c>
      <c r="D75" s="1">
        <v>6</v>
      </c>
      <c r="E75">
        <v>4</v>
      </c>
      <c r="G75" s="6"/>
    </row>
    <row r="77" spans="1:7" x14ac:dyDescent="0.35">
      <c r="A77" t="s">
        <v>29</v>
      </c>
    </row>
    <row r="90" spans="1:1" x14ac:dyDescent="0.35">
      <c r="A90" t="s">
        <v>108</v>
      </c>
    </row>
  </sheetData>
  <pageMargins left="0.7" right="0.7" top="0.75" bottom="0.75" header="0.3" footer="0.3"/>
  <pageSetup scale="64" fitToHeight="2" orientation="landscape" horizontalDpi="4294967293" r:id="rId1"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6"/>
  <sheetViews>
    <sheetView workbookViewId="0"/>
  </sheetViews>
  <sheetFormatPr defaultRowHeight="14.5" x14ac:dyDescent="0.35"/>
  <cols>
    <col min="1" max="1" width="13.81640625" customWidth="1"/>
  </cols>
  <sheetData>
    <row r="1" spans="1:4" ht="15.5" x14ac:dyDescent="0.35">
      <c r="A1" s="33" t="s">
        <v>101</v>
      </c>
    </row>
    <row r="3" spans="1:4" x14ac:dyDescent="0.35">
      <c r="A3" t="s">
        <v>109</v>
      </c>
    </row>
    <row r="5" spans="1:4" x14ac:dyDescent="0.35">
      <c r="A5" t="s">
        <v>24</v>
      </c>
      <c r="B5" s="4">
        <v>0.03</v>
      </c>
    </row>
    <row r="6" spans="1:4" x14ac:dyDescent="0.35">
      <c r="A6" t="s">
        <v>25</v>
      </c>
      <c r="B6" s="4">
        <v>3.5000000000000003E-2</v>
      </c>
    </row>
    <row r="7" spans="1:4" x14ac:dyDescent="0.35">
      <c r="A7" t="s">
        <v>26</v>
      </c>
      <c r="B7" s="4">
        <v>0.04</v>
      </c>
    </row>
    <row r="8" spans="1:4" ht="15" thickBot="1" x14ac:dyDescent="0.4"/>
    <row r="9" spans="1:4" ht="15" thickBot="1" x14ac:dyDescent="0.4">
      <c r="A9" t="s">
        <v>27</v>
      </c>
      <c r="D9" s="5">
        <v>15</v>
      </c>
    </row>
    <row r="10" spans="1:4" ht="15" thickBot="1" x14ac:dyDescent="0.4"/>
    <row r="11" spans="1:4" ht="15" thickBot="1" x14ac:dyDescent="0.4">
      <c r="A11" t="s">
        <v>28</v>
      </c>
      <c r="B11" s="74"/>
    </row>
    <row r="13" spans="1:4" x14ac:dyDescent="0.35">
      <c r="A13" t="s">
        <v>110</v>
      </c>
    </row>
    <row r="16" spans="1:4" x14ac:dyDescent="0.35">
      <c r="A16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D45"/>
  <sheetViews>
    <sheetView workbookViewId="0"/>
  </sheetViews>
  <sheetFormatPr defaultRowHeight="14.5" x14ac:dyDescent="0.35"/>
  <cols>
    <col min="1" max="1" width="13.81640625" customWidth="1"/>
    <col min="2" max="2" width="9.1796875" bestFit="1" customWidth="1"/>
  </cols>
  <sheetData>
    <row r="1" spans="1:3" ht="15.5" x14ac:dyDescent="0.35">
      <c r="A1" s="33" t="s">
        <v>102</v>
      </c>
    </row>
    <row r="2" spans="1:3" x14ac:dyDescent="0.35">
      <c r="A2" s="3"/>
    </row>
    <row r="3" spans="1:3" ht="15" thickBot="1" x14ac:dyDescent="0.4">
      <c r="A3" s="3" t="s">
        <v>103</v>
      </c>
    </row>
    <row r="4" spans="1:3" ht="15" thickBot="1" x14ac:dyDescent="0.4">
      <c r="A4" s="22">
        <v>275</v>
      </c>
      <c r="B4" t="s">
        <v>59</v>
      </c>
    </row>
    <row r="6" spans="1:3" x14ac:dyDescent="0.35">
      <c r="A6" s="3" t="s">
        <v>64</v>
      </c>
    </row>
    <row r="7" spans="1:3" ht="15" thickBot="1" x14ac:dyDescent="0.4">
      <c r="A7" s="3"/>
    </row>
    <row r="8" spans="1:3" ht="15" thickBot="1" x14ac:dyDescent="0.4">
      <c r="A8" s="18">
        <v>0.01</v>
      </c>
      <c r="B8" s="16" t="s">
        <v>57</v>
      </c>
    </row>
    <row r="9" spans="1:3" ht="15" thickBot="1" x14ac:dyDescent="0.4">
      <c r="A9" s="18">
        <v>-5.0000000000000001E-3</v>
      </c>
      <c r="B9" s="16" t="s">
        <v>91</v>
      </c>
    </row>
    <row r="10" spans="1:3" ht="15" thickBot="1" x14ac:dyDescent="0.4">
      <c r="A10" s="17">
        <v>-3</v>
      </c>
      <c r="B10" t="s">
        <v>58</v>
      </c>
    </row>
    <row r="11" spans="1:3" ht="15" thickBot="1" x14ac:dyDescent="0.4">
      <c r="A11" s="18">
        <f>0.03</f>
        <v>0.03</v>
      </c>
      <c r="B11" t="s">
        <v>96</v>
      </c>
    </row>
    <row r="12" spans="1:3" x14ac:dyDescent="0.35">
      <c r="A12" s="3"/>
    </row>
    <row r="13" spans="1:3" x14ac:dyDescent="0.35">
      <c r="A13" s="3"/>
    </row>
    <row r="14" spans="1:3" x14ac:dyDescent="0.35">
      <c r="A14" s="3" t="s">
        <v>65</v>
      </c>
    </row>
    <row r="15" spans="1:3" x14ac:dyDescent="0.35">
      <c r="A15" s="34"/>
      <c r="B15" s="35">
        <v>2019</v>
      </c>
      <c r="C15" s="35">
        <v>2020</v>
      </c>
    </row>
    <row r="16" spans="1:3" ht="15" thickBot="1" x14ac:dyDescent="0.4">
      <c r="A16" t="s">
        <v>45</v>
      </c>
      <c r="B16" s="13">
        <v>1000</v>
      </c>
      <c r="C16" s="12">
        <f>B16*(1+C17)</f>
        <v>1000</v>
      </c>
    </row>
    <row r="17" spans="1:4" ht="15" thickBot="1" x14ac:dyDescent="0.4">
      <c r="A17" s="9" t="s">
        <v>56</v>
      </c>
      <c r="B17" s="10"/>
      <c r="C17" s="11"/>
      <c r="D17" t="s">
        <v>63</v>
      </c>
    </row>
    <row r="18" spans="1:4" x14ac:dyDescent="0.35">
      <c r="A18" s="9"/>
      <c r="B18" s="10"/>
      <c r="C18" s="10"/>
    </row>
    <row r="19" spans="1:4" x14ac:dyDescent="0.35">
      <c r="A19" t="s">
        <v>46</v>
      </c>
      <c r="B19" s="13">
        <v>450</v>
      </c>
      <c r="C19" s="15"/>
    </row>
    <row r="20" spans="1:4" x14ac:dyDescent="0.35">
      <c r="A20" s="9" t="s">
        <v>55</v>
      </c>
      <c r="B20" s="24"/>
      <c r="C20" s="10"/>
    </row>
    <row r="22" spans="1:4" x14ac:dyDescent="0.35">
      <c r="A22" t="s">
        <v>47</v>
      </c>
      <c r="B22" s="15"/>
      <c r="C22" s="15"/>
    </row>
    <row r="23" spans="1:4" x14ac:dyDescent="0.35">
      <c r="A23" s="9" t="s">
        <v>55</v>
      </c>
      <c r="B23" s="10"/>
      <c r="C23" s="10"/>
    </row>
    <row r="24" spans="1:4" x14ac:dyDescent="0.35">
      <c r="B24" s="13"/>
    </row>
    <row r="25" spans="1:4" x14ac:dyDescent="0.35">
      <c r="A25" t="s">
        <v>48</v>
      </c>
      <c r="B25" s="13">
        <v>200</v>
      </c>
      <c r="C25" s="15"/>
    </row>
    <row r="26" spans="1:4" x14ac:dyDescent="0.35">
      <c r="A26" s="9" t="s">
        <v>55</v>
      </c>
      <c r="B26" s="10"/>
      <c r="C26" s="10"/>
    </row>
    <row r="28" spans="1:4" x14ac:dyDescent="0.35">
      <c r="A28" t="s">
        <v>49</v>
      </c>
      <c r="C28" s="15"/>
    </row>
    <row r="29" spans="1:4" x14ac:dyDescent="0.35">
      <c r="A29" s="9" t="s">
        <v>55</v>
      </c>
      <c r="B29" s="10"/>
      <c r="C29" s="10"/>
    </row>
    <row r="30" spans="1:4" x14ac:dyDescent="0.35">
      <c r="A30" s="9"/>
      <c r="B30" s="10"/>
      <c r="C30" s="10"/>
    </row>
    <row r="31" spans="1:4" x14ac:dyDescent="0.35">
      <c r="A31" t="s">
        <v>50</v>
      </c>
      <c r="B31" s="13">
        <v>30</v>
      </c>
      <c r="C31" s="19"/>
    </row>
    <row r="33" spans="1:3" x14ac:dyDescent="0.35">
      <c r="A33" t="s">
        <v>51</v>
      </c>
      <c r="C33" s="15"/>
    </row>
    <row r="34" spans="1:3" x14ac:dyDescent="0.35">
      <c r="A34" s="9" t="s">
        <v>52</v>
      </c>
      <c r="B34" s="14">
        <v>0.25</v>
      </c>
      <c r="C34" s="10"/>
    </row>
    <row r="36" spans="1:3" x14ac:dyDescent="0.35">
      <c r="A36" t="s">
        <v>53</v>
      </c>
      <c r="C36" s="21"/>
    </row>
    <row r="38" spans="1:3" x14ac:dyDescent="0.35">
      <c r="A38" t="s">
        <v>54</v>
      </c>
      <c r="C38" s="15"/>
    </row>
    <row r="39" spans="1:3" x14ac:dyDescent="0.35">
      <c r="A39" s="9" t="s">
        <v>55</v>
      </c>
      <c r="B39" s="10"/>
      <c r="C39" s="10"/>
    </row>
    <row r="41" spans="1:3" x14ac:dyDescent="0.35">
      <c r="A41" s="3" t="s">
        <v>62</v>
      </c>
    </row>
    <row r="42" spans="1:3" x14ac:dyDescent="0.35">
      <c r="A42" t="s">
        <v>60</v>
      </c>
    </row>
    <row r="44" spans="1:3" ht="15" thickBot="1" x14ac:dyDescent="0.4">
      <c r="A44" t="s">
        <v>61</v>
      </c>
    </row>
    <row r="45" spans="1:3" ht="15" thickBot="1" x14ac:dyDescent="0.4">
      <c r="A45" s="36">
        <f>C38-A4</f>
        <v>-275</v>
      </c>
    </row>
  </sheetData>
  <pageMargins left="0.7" right="0.7" top="0.75" bottom="0.7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D13"/>
  <sheetViews>
    <sheetView workbookViewId="0"/>
  </sheetViews>
  <sheetFormatPr defaultRowHeight="14.5" x14ac:dyDescent="0.35"/>
  <sheetData>
    <row r="1" spans="1:4" ht="15.5" x14ac:dyDescent="0.35">
      <c r="A1" s="33" t="s">
        <v>104</v>
      </c>
    </row>
    <row r="3" spans="1:4" x14ac:dyDescent="0.35">
      <c r="A3" t="s">
        <v>71</v>
      </c>
    </row>
    <row r="5" spans="1:4" x14ac:dyDescent="0.35">
      <c r="A5" t="s">
        <v>66</v>
      </c>
      <c r="B5" s="25">
        <v>0.1</v>
      </c>
    </row>
    <row r="6" spans="1:4" x14ac:dyDescent="0.35">
      <c r="A6" t="s">
        <v>67</v>
      </c>
      <c r="B6" s="25">
        <v>0.03</v>
      </c>
    </row>
    <row r="7" spans="1:4" x14ac:dyDescent="0.35">
      <c r="A7" t="s">
        <v>68</v>
      </c>
      <c r="B7" s="25">
        <v>-0.05</v>
      </c>
    </row>
    <row r="8" spans="1:4" ht="15" thickBot="1" x14ac:dyDescent="0.4"/>
    <row r="9" spans="1:4" ht="15" thickBot="1" x14ac:dyDescent="0.4">
      <c r="A9" t="s">
        <v>69</v>
      </c>
      <c r="C9" s="27"/>
    </row>
    <row r="10" spans="1:4" x14ac:dyDescent="0.35">
      <c r="C10" s="28"/>
      <c r="D10" s="8"/>
    </row>
    <row r="11" spans="1:4" x14ac:dyDescent="0.35">
      <c r="A11" t="s">
        <v>70</v>
      </c>
    </row>
    <row r="13" spans="1:4" x14ac:dyDescent="0.35">
      <c r="A13" t="s">
        <v>98</v>
      </c>
    </row>
  </sheetData>
  <dataValidations count="1">
    <dataValidation type="list" allowBlank="1" showInputMessage="1" showErrorMessage="1" sqref="C10" xr:uid="{00000000-0002-0000-0300-000000000000}">
      <formula1>$A$5:$A$7</formula1>
    </dataValidation>
  </dataValidation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E24"/>
  <sheetViews>
    <sheetView workbookViewId="0"/>
  </sheetViews>
  <sheetFormatPr defaultRowHeight="14.5" x14ac:dyDescent="0.35"/>
  <cols>
    <col min="1" max="1" width="11.453125" customWidth="1"/>
  </cols>
  <sheetData>
    <row r="1" spans="1:5" ht="15.5" x14ac:dyDescent="0.35">
      <c r="A1" s="33" t="s">
        <v>105</v>
      </c>
    </row>
    <row r="2" spans="1:5" x14ac:dyDescent="0.35">
      <c r="A2" s="3"/>
    </row>
    <row r="3" spans="1:5" x14ac:dyDescent="0.35">
      <c r="A3" t="s">
        <v>86</v>
      </c>
    </row>
    <row r="4" spans="1:5" ht="15" thickBot="1" x14ac:dyDescent="0.4"/>
    <row r="5" spans="1:5" ht="15" thickBot="1" x14ac:dyDescent="0.4">
      <c r="A5" s="37"/>
      <c r="B5" s="78" t="s">
        <v>72</v>
      </c>
      <c r="C5" s="79"/>
    </row>
    <row r="6" spans="1:5" ht="15" thickBot="1" x14ac:dyDescent="0.4">
      <c r="A6" s="38" t="s">
        <v>12</v>
      </c>
      <c r="B6" s="39" t="s">
        <v>73</v>
      </c>
      <c r="C6" s="40" t="s">
        <v>74</v>
      </c>
      <c r="E6" s="26"/>
    </row>
    <row r="7" spans="1:5" x14ac:dyDescent="0.35">
      <c r="A7" s="41" t="s">
        <v>75</v>
      </c>
      <c r="B7" s="42">
        <v>300</v>
      </c>
      <c r="C7" s="43">
        <v>86</v>
      </c>
    </row>
    <row r="8" spans="1:5" x14ac:dyDescent="0.35">
      <c r="A8" s="44" t="s">
        <v>76</v>
      </c>
      <c r="B8" s="45">
        <v>320</v>
      </c>
      <c r="C8" s="46">
        <v>45</v>
      </c>
    </row>
    <row r="9" spans="1:5" x14ac:dyDescent="0.35">
      <c r="A9" s="44" t="s">
        <v>77</v>
      </c>
      <c r="B9" s="45">
        <v>200</v>
      </c>
      <c r="C9" s="46">
        <v>93</v>
      </c>
    </row>
    <row r="10" spans="1:5" x14ac:dyDescent="0.35">
      <c r="A10" s="44" t="s">
        <v>78</v>
      </c>
      <c r="B10" s="45">
        <v>430</v>
      </c>
      <c r="C10" s="46">
        <v>40</v>
      </c>
    </row>
    <row r="11" spans="1:5" x14ac:dyDescent="0.35">
      <c r="A11" s="44" t="s">
        <v>4</v>
      </c>
      <c r="B11" s="45">
        <v>500</v>
      </c>
      <c r="C11" s="46">
        <v>600</v>
      </c>
    </row>
    <row r="12" spans="1:5" x14ac:dyDescent="0.35">
      <c r="A12" s="44" t="s">
        <v>79</v>
      </c>
      <c r="B12" s="45">
        <v>600</v>
      </c>
      <c r="C12" s="46">
        <v>730</v>
      </c>
    </row>
    <row r="13" spans="1:5" x14ac:dyDescent="0.35">
      <c r="A13" s="44" t="s">
        <v>80</v>
      </c>
      <c r="B13" s="45">
        <v>760</v>
      </c>
      <c r="C13" s="46">
        <v>810</v>
      </c>
    </row>
    <row r="14" spans="1:5" x14ac:dyDescent="0.35">
      <c r="A14" s="44" t="s">
        <v>81</v>
      </c>
      <c r="B14" s="45">
        <v>740</v>
      </c>
      <c r="C14" s="46">
        <v>420</v>
      </c>
    </row>
    <row r="15" spans="1:5" x14ac:dyDescent="0.35">
      <c r="A15" s="44" t="s">
        <v>82</v>
      </c>
      <c r="B15" s="45">
        <v>400</v>
      </c>
      <c r="C15" s="46">
        <v>110</v>
      </c>
    </row>
    <row r="16" spans="1:5" x14ac:dyDescent="0.35">
      <c r="A16" s="44" t="s">
        <v>83</v>
      </c>
      <c r="B16" s="45">
        <v>300</v>
      </c>
      <c r="C16" s="46">
        <v>90</v>
      </c>
    </row>
    <row r="17" spans="1:4" x14ac:dyDescent="0.35">
      <c r="A17" s="44" t="s">
        <v>84</v>
      </c>
      <c r="B17" s="45">
        <v>250</v>
      </c>
      <c r="C17" s="46">
        <v>70</v>
      </c>
    </row>
    <row r="18" spans="1:4" ht="15" thickBot="1" x14ac:dyDescent="0.4">
      <c r="A18" s="47" t="s">
        <v>85</v>
      </c>
      <c r="B18" s="48">
        <v>400</v>
      </c>
      <c r="C18" s="49">
        <v>120</v>
      </c>
    </row>
    <row r="20" spans="1:4" x14ac:dyDescent="0.35">
      <c r="A20" s="3" t="s">
        <v>89</v>
      </c>
    </row>
    <row r="21" spans="1:4" x14ac:dyDescent="0.35">
      <c r="A21" s="3" t="s">
        <v>90</v>
      </c>
    </row>
    <row r="22" spans="1:4" x14ac:dyDescent="0.35">
      <c r="A22" s="3"/>
    </row>
    <row r="23" spans="1:4" ht="29.5" thickBot="1" x14ac:dyDescent="0.4">
      <c r="B23" s="32" t="s">
        <v>87</v>
      </c>
      <c r="C23" s="32" t="s">
        <v>88</v>
      </c>
      <c r="D23" t="s">
        <v>45</v>
      </c>
    </row>
    <row r="24" spans="1:4" ht="15" thickBot="1" x14ac:dyDescent="0.4">
      <c r="B24" s="30"/>
      <c r="C24" s="31"/>
      <c r="D24" s="29"/>
    </row>
  </sheetData>
  <mergeCells count="1">
    <mergeCell ref="B5:C5"/>
  </mergeCells>
  <pageMargins left="0.7" right="0.7" top="0.75" bottom="0.75" header="0.3" footer="0.3"/>
  <pageSetup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590C-5BBD-4168-8031-D7B7264CE9EC}">
  <dimension ref="A1"/>
  <sheetViews>
    <sheetView topLeftCell="B2"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A8E6-2DE7-490D-ACB5-86D4821AFA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99"/>
  <sheetViews>
    <sheetView tabSelected="1" topLeftCell="A7" zoomScaleNormal="100" workbookViewId="0">
      <selection activeCell="H7" sqref="H7"/>
    </sheetView>
  </sheetViews>
  <sheetFormatPr defaultRowHeight="14.5" x14ac:dyDescent="0.35"/>
  <sheetData>
    <row r="1" spans="1:6" ht="15.5" x14ac:dyDescent="0.35">
      <c r="A1" s="33" t="s">
        <v>106</v>
      </c>
    </row>
    <row r="3" spans="1:6" x14ac:dyDescent="0.35">
      <c r="A3" s="3" t="s">
        <v>16</v>
      </c>
    </row>
    <row r="5" spans="1:6" x14ac:dyDescent="0.35">
      <c r="C5" s="75" t="s">
        <v>12</v>
      </c>
      <c r="D5" s="75" t="s">
        <v>13</v>
      </c>
      <c r="E5" s="75" t="s">
        <v>14</v>
      </c>
      <c r="F5" s="75" t="s">
        <v>15</v>
      </c>
    </row>
    <row r="6" spans="1:6" x14ac:dyDescent="0.35">
      <c r="C6" s="28" t="s">
        <v>0</v>
      </c>
      <c r="D6" s="69">
        <v>6</v>
      </c>
      <c r="E6" s="69">
        <v>5</v>
      </c>
      <c r="F6" s="69">
        <v>6</v>
      </c>
    </row>
    <row r="7" spans="1:6" x14ac:dyDescent="0.35">
      <c r="C7" s="28" t="s">
        <v>1</v>
      </c>
      <c r="D7" s="69">
        <v>5</v>
      </c>
      <c r="E7" s="69">
        <v>10</v>
      </c>
      <c r="F7" s="69">
        <v>8</v>
      </c>
    </row>
    <row r="8" spans="1:6" x14ac:dyDescent="0.35">
      <c r="C8" s="28" t="s">
        <v>2</v>
      </c>
      <c r="D8" s="69">
        <v>8</v>
      </c>
      <c r="E8" s="69">
        <v>15</v>
      </c>
      <c r="F8" s="69">
        <v>5</v>
      </c>
    </row>
    <row r="9" spans="1:6" x14ac:dyDescent="0.35">
      <c r="C9" s="28" t="s">
        <v>3</v>
      </c>
      <c r="D9" s="69">
        <v>7</v>
      </c>
      <c r="E9" s="69">
        <v>25</v>
      </c>
      <c r="F9" s="69">
        <v>4</v>
      </c>
    </row>
    <row r="10" spans="1:6" x14ac:dyDescent="0.35">
      <c r="C10" s="28" t="s">
        <v>4</v>
      </c>
      <c r="D10" s="69">
        <v>9</v>
      </c>
      <c r="E10" s="69">
        <v>26</v>
      </c>
      <c r="F10" s="69">
        <v>2</v>
      </c>
    </row>
    <row r="11" spans="1:6" x14ac:dyDescent="0.35">
      <c r="C11" s="28" t="s">
        <v>5</v>
      </c>
      <c r="D11" s="69">
        <v>10</v>
      </c>
      <c r="E11" s="69">
        <v>20</v>
      </c>
      <c r="F11" s="69">
        <v>2</v>
      </c>
    </row>
    <row r="12" spans="1:6" x14ac:dyDescent="0.35">
      <c r="C12" s="28" t="s">
        <v>6</v>
      </c>
      <c r="D12" s="69">
        <v>11</v>
      </c>
      <c r="E12" s="69">
        <v>22</v>
      </c>
      <c r="F12" s="69">
        <v>6</v>
      </c>
    </row>
    <row r="13" spans="1:6" x14ac:dyDescent="0.35">
      <c r="C13" s="28" t="s">
        <v>7</v>
      </c>
      <c r="D13" s="69">
        <v>13</v>
      </c>
      <c r="E13" s="69">
        <v>25</v>
      </c>
      <c r="F13" s="69">
        <v>9</v>
      </c>
    </row>
    <row r="14" spans="1:6" x14ac:dyDescent="0.35">
      <c r="C14" s="28" t="s">
        <v>8</v>
      </c>
      <c r="D14" s="69">
        <v>19</v>
      </c>
      <c r="E14" s="69">
        <v>15</v>
      </c>
      <c r="F14" s="69">
        <v>7</v>
      </c>
    </row>
    <row r="15" spans="1:6" x14ac:dyDescent="0.35">
      <c r="C15" s="28" t="s">
        <v>9</v>
      </c>
      <c r="D15" s="69">
        <v>20</v>
      </c>
      <c r="E15" s="69">
        <v>12</v>
      </c>
      <c r="F15" s="69">
        <v>8</v>
      </c>
    </row>
    <row r="16" spans="1:6" x14ac:dyDescent="0.35">
      <c r="C16" s="28" t="s">
        <v>10</v>
      </c>
      <c r="D16" s="69">
        <v>15</v>
      </c>
      <c r="E16" s="69">
        <v>8</v>
      </c>
      <c r="F16" s="69">
        <v>7</v>
      </c>
    </row>
    <row r="17" spans="1:17" ht="15" thickBot="1" x14ac:dyDescent="0.4">
      <c r="C17" s="28" t="s">
        <v>11</v>
      </c>
      <c r="D17" s="69">
        <v>10</v>
      </c>
      <c r="E17" s="69">
        <v>6</v>
      </c>
      <c r="F17" s="69">
        <v>4</v>
      </c>
    </row>
    <row r="18" spans="1:17" x14ac:dyDescent="0.35">
      <c r="C18" s="28" t="s">
        <v>34</v>
      </c>
      <c r="D18" s="76">
        <f>MAX(D$6:D$17)</f>
        <v>20</v>
      </c>
      <c r="E18" s="54">
        <f t="shared" ref="E18:F18" si="0">MAX(E$6:E$17)</f>
        <v>26</v>
      </c>
      <c r="F18" s="55">
        <f t="shared" si="0"/>
        <v>9</v>
      </c>
    </row>
    <row r="19" spans="1:17" ht="15" thickBot="1" x14ac:dyDescent="0.4">
      <c r="C19" s="28" t="s">
        <v>35</v>
      </c>
      <c r="D19" s="77">
        <f>MIN(D$6:D$17)</f>
        <v>5</v>
      </c>
      <c r="E19" s="56">
        <f t="shared" ref="E19:F19" si="1">MIN(E$6:E$17)</f>
        <v>5</v>
      </c>
      <c r="F19" s="57">
        <f t="shared" si="1"/>
        <v>2</v>
      </c>
    </row>
    <row r="20" spans="1:17" x14ac:dyDescent="0.35">
      <c r="A20" t="s">
        <v>17</v>
      </c>
    </row>
    <row r="22" spans="1:17" x14ac:dyDescent="0.35">
      <c r="A22" t="s">
        <v>20</v>
      </c>
    </row>
    <row r="23" spans="1:17" x14ac:dyDescent="0.35">
      <c r="C23" t="s">
        <v>18</v>
      </c>
      <c r="F23" s="1">
        <v>2</v>
      </c>
      <c r="H23" t="s">
        <v>19</v>
      </c>
      <c r="K23" s="1">
        <v>0.5</v>
      </c>
      <c r="M23" t="s">
        <v>21</v>
      </c>
      <c r="Q23" s="1">
        <v>1.5</v>
      </c>
    </row>
    <row r="24" spans="1:17" x14ac:dyDescent="0.35">
      <c r="C24" s="2" t="s">
        <v>12</v>
      </c>
      <c r="D24" s="2" t="s">
        <v>13</v>
      </c>
      <c r="E24" s="2" t="s">
        <v>14</v>
      </c>
      <c r="F24" s="2" t="s">
        <v>15</v>
      </c>
      <c r="H24" s="2" t="s">
        <v>12</v>
      </c>
      <c r="I24" s="2" t="s">
        <v>13</v>
      </c>
      <c r="J24" s="2" t="s">
        <v>14</v>
      </c>
      <c r="K24" s="2" t="s">
        <v>15</v>
      </c>
      <c r="M24" s="2" t="s">
        <v>12</v>
      </c>
      <c r="N24" s="2" t="s">
        <v>13</v>
      </c>
      <c r="O24" s="2" t="s">
        <v>14</v>
      </c>
      <c r="P24" s="2" t="s">
        <v>15</v>
      </c>
    </row>
    <row r="25" spans="1:17" x14ac:dyDescent="0.35">
      <c r="C25" t="s">
        <v>0</v>
      </c>
      <c r="D25" s="1"/>
      <c r="E25" s="1"/>
      <c r="H25" t="s">
        <v>0</v>
      </c>
      <c r="I25" s="7">
        <f>$D6*$K$23</f>
        <v>3</v>
      </c>
      <c r="J25" s="1"/>
      <c r="M25" t="s">
        <v>0</v>
      </c>
      <c r="N25" s="7">
        <f>D6*$Q$23</f>
        <v>9</v>
      </c>
      <c r="O25" s="7">
        <f t="shared" ref="O25:P36" si="2">E6*$Q$23</f>
        <v>7.5</v>
      </c>
      <c r="P25" s="7">
        <f t="shared" si="2"/>
        <v>9</v>
      </c>
    </row>
    <row r="26" spans="1:17" x14ac:dyDescent="0.35">
      <c r="C26" t="s">
        <v>1</v>
      </c>
      <c r="D26" s="1"/>
      <c r="E26" s="1"/>
      <c r="H26" t="s">
        <v>1</v>
      </c>
      <c r="I26" s="7">
        <f t="shared" ref="I26:I36" si="3">$D7*$K$23</f>
        <v>2.5</v>
      </c>
      <c r="J26" s="1"/>
      <c r="M26" t="s">
        <v>1</v>
      </c>
      <c r="N26" s="7">
        <f t="shared" ref="N26:N36" si="4">D7*$Q$23</f>
        <v>7.5</v>
      </c>
      <c r="O26" s="7">
        <f t="shared" si="2"/>
        <v>15</v>
      </c>
      <c r="P26" s="7">
        <f t="shared" si="2"/>
        <v>12</v>
      </c>
    </row>
    <row r="27" spans="1:17" x14ac:dyDescent="0.35">
      <c r="C27" t="s">
        <v>2</v>
      </c>
      <c r="D27" s="1"/>
      <c r="E27" s="1"/>
      <c r="H27" t="s">
        <v>2</v>
      </c>
      <c r="I27" s="7">
        <f t="shared" si="3"/>
        <v>4</v>
      </c>
      <c r="J27" s="1"/>
      <c r="M27" t="s">
        <v>2</v>
      </c>
      <c r="N27" s="7">
        <f t="shared" si="4"/>
        <v>12</v>
      </c>
      <c r="O27" s="7">
        <f t="shared" si="2"/>
        <v>22.5</v>
      </c>
      <c r="P27" s="7">
        <f t="shared" si="2"/>
        <v>7.5</v>
      </c>
    </row>
    <row r="28" spans="1:17" x14ac:dyDescent="0.35">
      <c r="C28" t="s">
        <v>3</v>
      </c>
      <c r="D28" s="1"/>
      <c r="E28" s="1"/>
      <c r="H28" t="s">
        <v>3</v>
      </c>
      <c r="I28" s="7">
        <f t="shared" si="3"/>
        <v>3.5</v>
      </c>
      <c r="J28" s="1"/>
      <c r="M28" t="s">
        <v>3</v>
      </c>
      <c r="N28" s="7">
        <f t="shared" si="4"/>
        <v>10.5</v>
      </c>
      <c r="O28" s="7">
        <f t="shared" si="2"/>
        <v>37.5</v>
      </c>
      <c r="P28" s="7">
        <f t="shared" si="2"/>
        <v>6</v>
      </c>
    </row>
    <row r="29" spans="1:17" x14ac:dyDescent="0.35">
      <c r="C29" t="s">
        <v>4</v>
      </c>
      <c r="D29" s="1"/>
      <c r="E29" s="1"/>
      <c r="H29" t="s">
        <v>4</v>
      </c>
      <c r="I29" s="7">
        <f t="shared" si="3"/>
        <v>4.5</v>
      </c>
      <c r="J29" s="1"/>
      <c r="M29" t="s">
        <v>4</v>
      </c>
      <c r="N29" s="7">
        <f t="shared" si="4"/>
        <v>13.5</v>
      </c>
      <c r="O29" s="7">
        <f t="shared" si="2"/>
        <v>39</v>
      </c>
      <c r="P29" s="7">
        <f t="shared" si="2"/>
        <v>3</v>
      </c>
    </row>
    <row r="30" spans="1:17" x14ac:dyDescent="0.35">
      <c r="C30" t="s">
        <v>5</v>
      </c>
      <c r="D30" s="1"/>
      <c r="E30" s="1"/>
      <c r="H30" t="s">
        <v>5</v>
      </c>
      <c r="I30" s="7">
        <f t="shared" si="3"/>
        <v>5</v>
      </c>
      <c r="J30" s="1"/>
      <c r="M30" t="s">
        <v>5</v>
      </c>
      <c r="N30" s="7">
        <f t="shared" si="4"/>
        <v>15</v>
      </c>
      <c r="O30" s="7">
        <f t="shared" si="2"/>
        <v>30</v>
      </c>
      <c r="P30" s="7">
        <f t="shared" si="2"/>
        <v>3</v>
      </c>
    </row>
    <row r="31" spans="1:17" x14ac:dyDescent="0.35">
      <c r="C31" t="s">
        <v>6</v>
      </c>
      <c r="D31" s="1"/>
      <c r="E31" s="1"/>
      <c r="H31" t="s">
        <v>6</v>
      </c>
      <c r="I31" s="7">
        <f t="shared" si="3"/>
        <v>5.5</v>
      </c>
      <c r="J31" s="1"/>
      <c r="M31" t="s">
        <v>6</v>
      </c>
      <c r="N31" s="7">
        <f t="shared" si="4"/>
        <v>16.5</v>
      </c>
      <c r="O31" s="7">
        <f t="shared" si="2"/>
        <v>33</v>
      </c>
      <c r="P31" s="7">
        <f t="shared" si="2"/>
        <v>9</v>
      </c>
    </row>
    <row r="32" spans="1:17" x14ac:dyDescent="0.35">
      <c r="C32" t="s">
        <v>7</v>
      </c>
      <c r="D32" s="7">
        <f>D$13*$F$23</f>
        <v>26</v>
      </c>
      <c r="E32" s="7">
        <f t="shared" ref="E32:F32" si="5">E$13*$F$23</f>
        <v>50</v>
      </c>
      <c r="F32" s="7">
        <f t="shared" si="5"/>
        <v>18</v>
      </c>
      <c r="H32" t="s">
        <v>7</v>
      </c>
      <c r="I32" s="7">
        <f t="shared" si="3"/>
        <v>6.5</v>
      </c>
      <c r="J32" s="1"/>
      <c r="M32" t="s">
        <v>7</v>
      </c>
      <c r="N32" s="7">
        <f t="shared" si="4"/>
        <v>19.5</v>
      </c>
      <c r="O32" s="7">
        <f t="shared" si="2"/>
        <v>37.5</v>
      </c>
      <c r="P32" s="7">
        <f t="shared" si="2"/>
        <v>13.5</v>
      </c>
    </row>
    <row r="33" spans="1:16" x14ac:dyDescent="0.35">
      <c r="C33" t="s">
        <v>8</v>
      </c>
      <c r="D33" s="1"/>
      <c r="E33" s="1"/>
      <c r="H33" t="s">
        <v>8</v>
      </c>
      <c r="I33" s="7">
        <f t="shared" si="3"/>
        <v>9.5</v>
      </c>
      <c r="J33" s="1"/>
      <c r="M33" t="s">
        <v>8</v>
      </c>
      <c r="N33" s="7">
        <f t="shared" si="4"/>
        <v>28.5</v>
      </c>
      <c r="O33" s="7">
        <f t="shared" si="2"/>
        <v>22.5</v>
      </c>
      <c r="P33" s="7">
        <f t="shared" si="2"/>
        <v>10.5</v>
      </c>
    </row>
    <row r="34" spans="1:16" x14ac:dyDescent="0.35">
      <c r="C34" t="s">
        <v>9</v>
      </c>
      <c r="D34" s="1"/>
      <c r="E34" s="1"/>
      <c r="H34" t="s">
        <v>9</v>
      </c>
      <c r="I34" s="7">
        <f t="shared" si="3"/>
        <v>10</v>
      </c>
      <c r="J34" s="1"/>
      <c r="M34" t="s">
        <v>9</v>
      </c>
      <c r="N34" s="7">
        <f t="shared" si="4"/>
        <v>30</v>
      </c>
      <c r="O34" s="7">
        <f t="shared" si="2"/>
        <v>18</v>
      </c>
      <c r="P34" s="7">
        <f t="shared" si="2"/>
        <v>12</v>
      </c>
    </row>
    <row r="35" spans="1:16" x14ac:dyDescent="0.35">
      <c r="C35" t="s">
        <v>10</v>
      </c>
      <c r="D35" s="1"/>
      <c r="E35" s="1"/>
      <c r="H35" t="s">
        <v>10</v>
      </c>
      <c r="I35" s="7">
        <f t="shared" si="3"/>
        <v>7.5</v>
      </c>
      <c r="J35" s="1"/>
      <c r="M35" t="s">
        <v>10</v>
      </c>
      <c r="N35" s="7">
        <f t="shared" si="4"/>
        <v>22.5</v>
      </c>
      <c r="O35" s="7">
        <f t="shared" si="2"/>
        <v>12</v>
      </c>
      <c r="P35" s="7">
        <f t="shared" si="2"/>
        <v>10.5</v>
      </c>
    </row>
    <row r="36" spans="1:16" x14ac:dyDescent="0.35">
      <c r="C36" t="s">
        <v>11</v>
      </c>
      <c r="D36" s="1"/>
      <c r="E36" s="1"/>
      <c r="H36" t="s">
        <v>11</v>
      </c>
      <c r="I36" s="7">
        <f t="shared" si="3"/>
        <v>5</v>
      </c>
      <c r="J36" s="1"/>
      <c r="M36" t="s">
        <v>11</v>
      </c>
      <c r="N36" s="7">
        <f t="shared" si="4"/>
        <v>15</v>
      </c>
      <c r="O36" s="7">
        <f t="shared" si="2"/>
        <v>9</v>
      </c>
      <c r="P36" s="7">
        <f t="shared" si="2"/>
        <v>6</v>
      </c>
    </row>
    <row r="38" spans="1:16" x14ac:dyDescent="0.35">
      <c r="A38" t="s">
        <v>23</v>
      </c>
    </row>
    <row r="40" spans="1:16" x14ac:dyDescent="0.35">
      <c r="C40" s="2" t="s">
        <v>12</v>
      </c>
      <c r="D40" s="2" t="s">
        <v>13</v>
      </c>
      <c r="E40" s="2" t="s">
        <v>14</v>
      </c>
      <c r="F40" s="2" t="s">
        <v>15</v>
      </c>
      <c r="G40" s="2" t="s">
        <v>22</v>
      </c>
      <c r="J40" s="2" t="s">
        <v>33</v>
      </c>
    </row>
    <row r="41" spans="1:16" x14ac:dyDescent="0.35">
      <c r="C41" t="s">
        <v>0</v>
      </c>
      <c r="D41" s="1">
        <v>6</v>
      </c>
      <c r="E41" s="1">
        <v>5</v>
      </c>
      <c r="F41" s="1">
        <v>6</v>
      </c>
      <c r="G41">
        <f>IF(D41&gt;E41,1,0)</f>
        <v>1</v>
      </c>
      <c r="H41">
        <f>IF(D41&gt;E41,1,0)</f>
        <v>1</v>
      </c>
      <c r="J41">
        <f>SUMIF(G41:G52,1,D41:D52)</f>
        <v>70</v>
      </c>
    </row>
    <row r="42" spans="1:16" x14ac:dyDescent="0.35">
      <c r="C42" t="s">
        <v>1</v>
      </c>
      <c r="D42" s="1">
        <v>5</v>
      </c>
      <c r="E42" s="1">
        <v>10</v>
      </c>
      <c r="F42" s="1">
        <v>8</v>
      </c>
      <c r="G42">
        <f t="shared" ref="G42:G52" si="6">IF(D42&gt;E42,1,0)</f>
        <v>0</v>
      </c>
      <c r="H42">
        <f>IF(D42&gt;E42,1,0)</f>
        <v>0</v>
      </c>
    </row>
    <row r="43" spans="1:16" x14ac:dyDescent="0.35">
      <c r="C43" t="s">
        <v>2</v>
      </c>
      <c r="D43" s="1">
        <v>8</v>
      </c>
      <c r="E43" s="1">
        <v>15</v>
      </c>
      <c r="F43" s="1">
        <v>5</v>
      </c>
      <c r="G43">
        <f t="shared" si="6"/>
        <v>0</v>
      </c>
    </row>
    <row r="44" spans="1:16" x14ac:dyDescent="0.35">
      <c r="C44" t="s">
        <v>3</v>
      </c>
      <c r="D44" s="1">
        <v>7</v>
      </c>
      <c r="E44" s="1">
        <v>25</v>
      </c>
      <c r="F44" s="1">
        <v>4</v>
      </c>
      <c r="G44">
        <f t="shared" si="6"/>
        <v>0</v>
      </c>
    </row>
    <row r="45" spans="1:16" x14ac:dyDescent="0.35">
      <c r="C45" t="s">
        <v>4</v>
      </c>
      <c r="D45" s="1">
        <v>9</v>
      </c>
      <c r="E45" s="1">
        <v>26</v>
      </c>
      <c r="F45" s="1">
        <v>2</v>
      </c>
      <c r="G45">
        <f t="shared" si="6"/>
        <v>0</v>
      </c>
    </row>
    <row r="46" spans="1:16" x14ac:dyDescent="0.35">
      <c r="C46" t="s">
        <v>5</v>
      </c>
      <c r="D46" s="1">
        <v>10</v>
      </c>
      <c r="E46" s="1">
        <v>20</v>
      </c>
      <c r="F46" s="1">
        <v>2</v>
      </c>
      <c r="G46">
        <f t="shared" si="6"/>
        <v>0</v>
      </c>
    </row>
    <row r="47" spans="1:16" x14ac:dyDescent="0.35">
      <c r="C47" t="s">
        <v>6</v>
      </c>
      <c r="D47" s="1">
        <v>11</v>
      </c>
      <c r="E47" s="1">
        <v>22</v>
      </c>
      <c r="F47" s="1">
        <v>6</v>
      </c>
      <c r="G47">
        <f t="shared" si="6"/>
        <v>0</v>
      </c>
    </row>
    <row r="48" spans="1:16" x14ac:dyDescent="0.35">
      <c r="C48" t="s">
        <v>7</v>
      </c>
      <c r="D48" s="1">
        <v>13</v>
      </c>
      <c r="E48" s="1">
        <v>25</v>
      </c>
      <c r="F48" s="1">
        <v>9</v>
      </c>
      <c r="G48">
        <f t="shared" si="6"/>
        <v>0</v>
      </c>
    </row>
    <row r="49" spans="1:10" x14ac:dyDescent="0.35">
      <c r="C49" t="s">
        <v>8</v>
      </c>
      <c r="D49" s="1">
        <v>19</v>
      </c>
      <c r="E49" s="1">
        <v>15</v>
      </c>
      <c r="F49" s="1">
        <v>7</v>
      </c>
      <c r="G49">
        <f t="shared" si="6"/>
        <v>1</v>
      </c>
    </row>
    <row r="50" spans="1:10" x14ac:dyDescent="0.35">
      <c r="C50" t="s">
        <v>9</v>
      </c>
      <c r="D50" s="1">
        <v>20</v>
      </c>
      <c r="E50" s="1">
        <v>12</v>
      </c>
      <c r="F50" s="1">
        <v>8</v>
      </c>
      <c r="G50">
        <f t="shared" si="6"/>
        <v>1</v>
      </c>
    </row>
    <row r="51" spans="1:10" x14ac:dyDescent="0.35">
      <c r="C51" t="s">
        <v>10</v>
      </c>
      <c r="D51" s="1">
        <v>15</v>
      </c>
      <c r="E51" s="1">
        <v>8</v>
      </c>
      <c r="F51" s="1">
        <v>7</v>
      </c>
      <c r="G51">
        <f t="shared" si="6"/>
        <v>1</v>
      </c>
    </row>
    <row r="52" spans="1:10" x14ac:dyDescent="0.35">
      <c r="C52" t="s">
        <v>11</v>
      </c>
      <c r="D52" s="1">
        <v>10</v>
      </c>
      <c r="E52" s="1">
        <v>6</v>
      </c>
      <c r="F52" s="1">
        <v>4</v>
      </c>
      <c r="G52">
        <f t="shared" si="6"/>
        <v>1</v>
      </c>
    </row>
    <row r="54" spans="1:10" x14ac:dyDescent="0.35">
      <c r="A54" t="s">
        <v>31</v>
      </c>
      <c r="I54" t="s">
        <v>36</v>
      </c>
    </row>
    <row r="56" spans="1:10" x14ac:dyDescent="0.35">
      <c r="A56" t="s">
        <v>32</v>
      </c>
    </row>
    <row r="57" spans="1:10" ht="15" thickBot="1" x14ac:dyDescent="0.4"/>
    <row r="58" spans="1:10" x14ac:dyDescent="0.35">
      <c r="H58" t="s">
        <v>5</v>
      </c>
      <c r="I58" t="s">
        <v>37</v>
      </c>
      <c r="J58" s="58">
        <f>VLOOKUP(H58,C40:G52,2,0)</f>
        <v>10</v>
      </c>
    </row>
    <row r="59" spans="1:10" ht="15" thickBot="1" x14ac:dyDescent="0.4">
      <c r="H59" t="s">
        <v>15</v>
      </c>
      <c r="I59" t="s">
        <v>38</v>
      </c>
      <c r="J59" s="59">
        <f>HLOOKUP(H59,C40:G52,6,0)</f>
        <v>2</v>
      </c>
    </row>
    <row r="61" spans="1:10" x14ac:dyDescent="0.35">
      <c r="A61" t="s">
        <v>107</v>
      </c>
    </row>
    <row r="63" spans="1:10" ht="15" thickBot="1" x14ac:dyDescent="0.4"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39</v>
      </c>
    </row>
    <row r="64" spans="1:10" x14ac:dyDescent="0.35">
      <c r="B64" t="s">
        <v>0</v>
      </c>
      <c r="C64" s="1">
        <v>6</v>
      </c>
      <c r="D64" s="1">
        <v>5</v>
      </c>
      <c r="E64" s="1">
        <v>6</v>
      </c>
      <c r="F64" s="60">
        <f t="array" ref="F64:F75">((C64:C75)+(D64:D75))/(E64:E75)</f>
        <v>1.8333333333333333</v>
      </c>
      <c r="H64" t="s">
        <v>99</v>
      </c>
    </row>
    <row r="65" spans="1:14" x14ac:dyDescent="0.35">
      <c r="B65" t="s">
        <v>1</v>
      </c>
      <c r="C65" s="1">
        <v>5</v>
      </c>
      <c r="D65" s="1">
        <v>10</v>
      </c>
      <c r="E65" s="1">
        <v>8</v>
      </c>
      <c r="F65" s="61">
        <v>1.875</v>
      </c>
    </row>
    <row r="66" spans="1:14" x14ac:dyDescent="0.35">
      <c r="B66" t="s">
        <v>2</v>
      </c>
      <c r="C66" s="1">
        <v>8</v>
      </c>
      <c r="D66" s="1">
        <v>15</v>
      </c>
      <c r="E66" s="1">
        <v>5</v>
      </c>
      <c r="F66" s="61">
        <v>4.5999999999999996</v>
      </c>
    </row>
    <row r="67" spans="1:14" x14ac:dyDescent="0.35">
      <c r="B67" t="s">
        <v>3</v>
      </c>
      <c r="C67" s="1">
        <v>7</v>
      </c>
      <c r="D67" s="1">
        <v>25</v>
      </c>
      <c r="E67" s="1">
        <v>4</v>
      </c>
      <c r="F67" s="61">
        <v>8</v>
      </c>
    </row>
    <row r="68" spans="1:14" x14ac:dyDescent="0.35">
      <c r="B68" t="s">
        <v>4</v>
      </c>
      <c r="C68" s="1">
        <v>9</v>
      </c>
      <c r="D68" s="1">
        <v>26</v>
      </c>
      <c r="E68" s="1">
        <v>2</v>
      </c>
      <c r="F68" s="61">
        <v>17.5</v>
      </c>
    </row>
    <row r="69" spans="1:14" x14ac:dyDescent="0.35">
      <c r="B69" t="s">
        <v>5</v>
      </c>
      <c r="C69" s="1">
        <v>10</v>
      </c>
      <c r="D69" s="1">
        <v>20</v>
      </c>
      <c r="E69" s="1">
        <v>2</v>
      </c>
      <c r="F69" s="61">
        <v>15</v>
      </c>
    </row>
    <row r="70" spans="1:14" x14ac:dyDescent="0.35">
      <c r="B70" t="s">
        <v>6</v>
      </c>
      <c r="C70" s="1">
        <v>11</v>
      </c>
      <c r="D70" s="1">
        <v>22</v>
      </c>
      <c r="E70" s="1">
        <v>6</v>
      </c>
      <c r="F70" s="61">
        <v>5.5</v>
      </c>
    </row>
    <row r="71" spans="1:14" x14ac:dyDescent="0.35">
      <c r="B71" t="s">
        <v>7</v>
      </c>
      <c r="C71" s="1">
        <v>13</v>
      </c>
      <c r="D71" s="1">
        <v>25</v>
      </c>
      <c r="E71" s="1">
        <v>9</v>
      </c>
      <c r="F71" s="61">
        <v>4.2222222222222223</v>
      </c>
    </row>
    <row r="72" spans="1:14" x14ac:dyDescent="0.35">
      <c r="B72" t="s">
        <v>8</v>
      </c>
      <c r="C72" s="1">
        <v>19</v>
      </c>
      <c r="D72" s="1">
        <v>15</v>
      </c>
      <c r="E72" s="1">
        <v>7</v>
      </c>
      <c r="F72" s="61">
        <v>4.8571428571428568</v>
      </c>
    </row>
    <row r="73" spans="1:14" x14ac:dyDescent="0.35">
      <c r="B73" t="s">
        <v>9</v>
      </c>
      <c r="C73" s="1">
        <v>20</v>
      </c>
      <c r="D73" s="1">
        <v>12</v>
      </c>
      <c r="E73" s="1">
        <v>8</v>
      </c>
      <c r="F73" s="61">
        <v>4</v>
      </c>
    </row>
    <row r="74" spans="1:14" x14ac:dyDescent="0.35">
      <c r="B74" t="s">
        <v>10</v>
      </c>
      <c r="C74" s="1">
        <v>15</v>
      </c>
      <c r="D74" s="1">
        <v>8</v>
      </c>
      <c r="E74" s="1">
        <v>7</v>
      </c>
      <c r="F74" s="61">
        <v>3.2857142857142856</v>
      </c>
    </row>
    <row r="75" spans="1:14" ht="15" thickBot="1" x14ac:dyDescent="0.4">
      <c r="B75" t="s">
        <v>11</v>
      </c>
      <c r="C75" s="1">
        <v>10</v>
      </c>
      <c r="D75" s="1">
        <v>6</v>
      </c>
      <c r="E75" s="1">
        <v>4</v>
      </c>
      <c r="F75" s="62">
        <v>4</v>
      </c>
    </row>
    <row r="77" spans="1:14" x14ac:dyDescent="0.35">
      <c r="A77" t="s">
        <v>29</v>
      </c>
    </row>
    <row r="79" spans="1:14" ht="15" thickBot="1" x14ac:dyDescent="0.4">
      <c r="B79" t="s">
        <v>44</v>
      </c>
    </row>
    <row r="80" spans="1:14" ht="15" thickBot="1" x14ac:dyDescent="0.4">
      <c r="B80" s="64" t="str">
        <f t="array" ref="B80:N83">TRANSPOSE(C5:F17)</f>
        <v>Month</v>
      </c>
      <c r="C80" s="65" t="str">
        <v>Jan</v>
      </c>
      <c r="D80" s="65" t="str">
        <v>Feb</v>
      </c>
      <c r="E80" s="65" t="str">
        <v>Mar</v>
      </c>
      <c r="F80" s="65" t="str">
        <v>Apr</v>
      </c>
      <c r="G80" s="65" t="str">
        <v>May</v>
      </c>
      <c r="H80" s="65" t="str">
        <v>Jun</v>
      </c>
      <c r="I80" s="65" t="str">
        <v>Jul</v>
      </c>
      <c r="J80" s="65" t="str">
        <v>Aug</v>
      </c>
      <c r="K80" s="65" t="str">
        <v>Sep</v>
      </c>
      <c r="L80" s="65" t="str">
        <v>Oct</v>
      </c>
      <c r="M80" s="65" t="str">
        <v>Nov</v>
      </c>
      <c r="N80" s="66" t="str">
        <v>Dec</v>
      </c>
    </row>
    <row r="81" spans="1:14" x14ac:dyDescent="0.35">
      <c r="B81" s="41" t="str">
        <v>Apples</v>
      </c>
      <c r="C81" s="50">
        <v>6</v>
      </c>
      <c r="D81" s="50">
        <v>5</v>
      </c>
      <c r="E81" s="50">
        <v>8</v>
      </c>
      <c r="F81" s="50">
        <v>7</v>
      </c>
      <c r="G81" s="50">
        <v>9</v>
      </c>
      <c r="H81" s="50">
        <v>10</v>
      </c>
      <c r="I81" s="50">
        <v>11</v>
      </c>
      <c r="J81" s="50">
        <v>13</v>
      </c>
      <c r="K81" s="50">
        <v>19</v>
      </c>
      <c r="L81" s="50">
        <v>20</v>
      </c>
      <c r="M81" s="50">
        <v>15</v>
      </c>
      <c r="N81" s="51">
        <v>10</v>
      </c>
    </row>
    <row r="82" spans="1:14" x14ac:dyDescent="0.35">
      <c r="B82" s="44" t="str">
        <v>Oranges</v>
      </c>
      <c r="C82" s="28">
        <v>5</v>
      </c>
      <c r="D82" s="28">
        <v>10</v>
      </c>
      <c r="E82" s="28">
        <v>15</v>
      </c>
      <c r="F82" s="28">
        <v>25</v>
      </c>
      <c r="G82" s="28">
        <v>26</v>
      </c>
      <c r="H82" s="28">
        <v>20</v>
      </c>
      <c r="I82" s="28">
        <v>22</v>
      </c>
      <c r="J82" s="28">
        <v>25</v>
      </c>
      <c r="K82" s="28">
        <v>15</v>
      </c>
      <c r="L82" s="28">
        <v>12</v>
      </c>
      <c r="M82" s="28">
        <v>8</v>
      </c>
      <c r="N82" s="63">
        <v>6</v>
      </c>
    </row>
    <row r="83" spans="1:14" ht="15" thickBot="1" x14ac:dyDescent="0.4">
      <c r="B83" s="47" t="str">
        <v>Pears</v>
      </c>
      <c r="C83" s="52">
        <v>6</v>
      </c>
      <c r="D83" s="52">
        <v>8</v>
      </c>
      <c r="E83" s="52">
        <v>5</v>
      </c>
      <c r="F83" s="52">
        <v>4</v>
      </c>
      <c r="G83" s="52">
        <v>2</v>
      </c>
      <c r="H83" s="52">
        <v>2</v>
      </c>
      <c r="I83" s="52">
        <v>6</v>
      </c>
      <c r="J83" s="52">
        <v>9</v>
      </c>
      <c r="K83" s="52">
        <v>7</v>
      </c>
      <c r="L83" s="52">
        <v>8</v>
      </c>
      <c r="M83" s="52">
        <v>7</v>
      </c>
      <c r="N83" s="53">
        <v>4</v>
      </c>
    </row>
    <row r="85" spans="1:14" ht="15" thickBot="1" x14ac:dyDescent="0.4">
      <c r="B85" t="s">
        <v>43</v>
      </c>
    </row>
    <row r="86" spans="1:14" ht="15" thickBot="1" x14ac:dyDescent="0.4">
      <c r="B86" s="64" t="s">
        <v>12</v>
      </c>
      <c r="C86" s="65" t="s">
        <v>0</v>
      </c>
      <c r="D86" s="65" t="s">
        <v>1</v>
      </c>
      <c r="E86" s="65" t="s">
        <v>2</v>
      </c>
      <c r="F86" s="65" t="s">
        <v>3</v>
      </c>
      <c r="G86" s="65" t="s">
        <v>4</v>
      </c>
      <c r="H86" s="65" t="s">
        <v>5</v>
      </c>
      <c r="I86" s="65" t="s">
        <v>6</v>
      </c>
      <c r="J86" s="65" t="s">
        <v>7</v>
      </c>
      <c r="K86" s="65" t="s">
        <v>8</v>
      </c>
      <c r="L86" s="65" t="s">
        <v>9</v>
      </c>
      <c r="M86" s="65" t="s">
        <v>10</v>
      </c>
      <c r="N86" s="66" t="s">
        <v>11</v>
      </c>
    </row>
    <row r="87" spans="1:14" x14ac:dyDescent="0.35">
      <c r="B87" s="41" t="s">
        <v>13</v>
      </c>
      <c r="C87" s="67">
        <v>6</v>
      </c>
      <c r="D87" s="67">
        <v>5</v>
      </c>
      <c r="E87" s="67">
        <v>8</v>
      </c>
      <c r="F87" s="67">
        <v>7</v>
      </c>
      <c r="G87" s="67">
        <v>9</v>
      </c>
      <c r="H87" s="67">
        <v>10</v>
      </c>
      <c r="I87" s="67">
        <v>11</v>
      </c>
      <c r="J87" s="67">
        <v>13</v>
      </c>
      <c r="K87" s="67">
        <v>19</v>
      </c>
      <c r="L87" s="67">
        <v>20</v>
      </c>
      <c r="M87" s="67">
        <v>15</v>
      </c>
      <c r="N87" s="68">
        <v>10</v>
      </c>
    </row>
    <row r="88" spans="1:14" x14ac:dyDescent="0.35">
      <c r="B88" s="44" t="s">
        <v>14</v>
      </c>
      <c r="C88" s="69">
        <v>5</v>
      </c>
      <c r="D88" s="69">
        <v>10</v>
      </c>
      <c r="E88" s="69">
        <v>15</v>
      </c>
      <c r="F88" s="69">
        <v>25</v>
      </c>
      <c r="G88" s="69">
        <v>26</v>
      </c>
      <c r="H88" s="69">
        <v>20</v>
      </c>
      <c r="I88" s="69">
        <v>22</v>
      </c>
      <c r="J88" s="69">
        <v>25</v>
      </c>
      <c r="K88" s="69">
        <v>15</v>
      </c>
      <c r="L88" s="69">
        <v>12</v>
      </c>
      <c r="M88" s="69">
        <v>8</v>
      </c>
      <c r="N88" s="70">
        <v>6</v>
      </c>
    </row>
    <row r="89" spans="1:14" ht="15" thickBot="1" x14ac:dyDescent="0.4">
      <c r="B89" s="47" t="s">
        <v>15</v>
      </c>
      <c r="C89" s="71">
        <v>6</v>
      </c>
      <c r="D89" s="71">
        <v>8</v>
      </c>
      <c r="E89" s="71">
        <v>5</v>
      </c>
      <c r="F89" s="71">
        <v>4</v>
      </c>
      <c r="G89" s="71">
        <v>2</v>
      </c>
      <c r="H89" s="71">
        <v>2</v>
      </c>
      <c r="I89" s="71">
        <v>6</v>
      </c>
      <c r="J89" s="71">
        <v>9</v>
      </c>
      <c r="K89" s="71">
        <v>7</v>
      </c>
      <c r="L89" s="71">
        <v>8</v>
      </c>
      <c r="M89" s="71">
        <v>7</v>
      </c>
      <c r="N89" s="72">
        <v>4</v>
      </c>
    </row>
    <row r="90" spans="1:1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5">
      <c r="A91" t="s">
        <v>108</v>
      </c>
    </row>
    <row r="92" spans="1:14" x14ac:dyDescent="0.35">
      <c r="B92" t="s">
        <v>40</v>
      </c>
    </row>
    <row r="93" spans="1:14" x14ac:dyDescent="0.35">
      <c r="B93" t="s">
        <v>41</v>
      </c>
    </row>
    <row r="94" spans="1:14" x14ac:dyDescent="0.35">
      <c r="B94" t="s">
        <v>42</v>
      </c>
    </row>
    <row r="96" spans="1:14" x14ac:dyDescent="0.35">
      <c r="B96" t="s">
        <v>92</v>
      </c>
    </row>
    <row r="97" spans="2:2" x14ac:dyDescent="0.35">
      <c r="B97" t="s">
        <v>93</v>
      </c>
    </row>
    <row r="98" spans="2:2" x14ac:dyDescent="0.35">
      <c r="B98" t="s">
        <v>94</v>
      </c>
    </row>
    <row r="99" spans="2:2" x14ac:dyDescent="0.35">
      <c r="B99" t="s">
        <v>95</v>
      </c>
    </row>
  </sheetData>
  <pageMargins left="0.7" right="0.7" top="0.75" bottom="0.75" header="0.3" footer="0.3"/>
  <pageSetup scale="66" fitToHeight="2" orientation="landscape" horizontalDpi="4294967293" r:id="rId1"/>
  <rowBreaks count="1" manualBreakCount="1">
    <brk id="5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D16"/>
  <sheetViews>
    <sheetView zoomScaleNormal="100" workbookViewId="0">
      <selection activeCell="D9" sqref="D9"/>
    </sheetView>
  </sheetViews>
  <sheetFormatPr defaultRowHeight="14.5" x14ac:dyDescent="0.35"/>
  <cols>
    <col min="1" max="1" width="13.81640625" customWidth="1"/>
  </cols>
  <sheetData>
    <row r="1" spans="1:4" ht="15.5" x14ac:dyDescent="0.35">
      <c r="A1" s="33" t="s">
        <v>101</v>
      </c>
    </row>
    <row r="2" spans="1:4" ht="15.5" x14ac:dyDescent="0.35">
      <c r="A2" s="33"/>
    </row>
    <row r="3" spans="1:4" x14ac:dyDescent="0.35">
      <c r="A3" t="s">
        <v>109</v>
      </c>
    </row>
    <row r="5" spans="1:4" x14ac:dyDescent="0.35">
      <c r="A5" t="s">
        <v>24</v>
      </c>
      <c r="B5" s="4">
        <v>0.03</v>
      </c>
    </row>
    <row r="6" spans="1:4" x14ac:dyDescent="0.35">
      <c r="A6" t="s">
        <v>25</v>
      </c>
      <c r="B6" s="4">
        <v>3.5000000000000003E-2</v>
      </c>
    </row>
    <row r="7" spans="1:4" x14ac:dyDescent="0.35">
      <c r="A7" t="s">
        <v>26</v>
      </c>
      <c r="B7" s="4">
        <v>0.04</v>
      </c>
    </row>
    <row r="8" spans="1:4" ht="15" thickBot="1" x14ac:dyDescent="0.4"/>
    <row r="9" spans="1:4" ht="15" thickBot="1" x14ac:dyDescent="0.4">
      <c r="A9" t="s">
        <v>27</v>
      </c>
      <c r="D9" s="5">
        <v>30</v>
      </c>
    </row>
    <row r="10" spans="1:4" ht="15" thickBot="1" x14ac:dyDescent="0.4">
      <c r="D10" t="s">
        <v>114</v>
      </c>
    </row>
    <row r="11" spans="1:4" ht="15" thickBot="1" x14ac:dyDescent="0.4">
      <c r="A11" t="s">
        <v>28</v>
      </c>
      <c r="B11" s="73">
        <f>IF($D$9=10,B5,IF($D$9=15,B6,IF($D$9=30,B7,0)))</f>
        <v>0.04</v>
      </c>
    </row>
    <row r="13" spans="1:4" x14ac:dyDescent="0.35">
      <c r="A13" t="s">
        <v>110</v>
      </c>
    </row>
    <row r="16" spans="1:4" x14ac:dyDescent="0.35">
      <c r="A16" t="s">
        <v>30</v>
      </c>
    </row>
  </sheetData>
  <pageMargins left="0.7" right="0.7" top="0.75" bottom="0.75" header="0.3" footer="0.3"/>
  <pageSetup orientation="landscape" horizontalDpi="4294967293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D45"/>
  <sheetViews>
    <sheetView workbookViewId="0"/>
  </sheetViews>
  <sheetFormatPr defaultRowHeight="14.5" x14ac:dyDescent="0.35"/>
  <cols>
    <col min="1" max="1" width="13.81640625" customWidth="1"/>
    <col min="2" max="2" width="9.1796875" bestFit="1" customWidth="1"/>
  </cols>
  <sheetData>
    <row r="1" spans="1:3" ht="15.5" x14ac:dyDescent="0.35">
      <c r="A1" s="33" t="s">
        <v>111</v>
      </c>
    </row>
    <row r="2" spans="1:3" x14ac:dyDescent="0.35">
      <c r="A2" s="3"/>
    </row>
    <row r="3" spans="1:3" ht="15" thickBot="1" x14ac:dyDescent="0.4">
      <c r="A3" s="3" t="s">
        <v>103</v>
      </c>
    </row>
    <row r="4" spans="1:3" ht="15" thickBot="1" x14ac:dyDescent="0.4">
      <c r="A4" s="22">
        <v>275</v>
      </c>
      <c r="B4" t="s">
        <v>59</v>
      </c>
    </row>
    <row r="6" spans="1:3" x14ac:dyDescent="0.35">
      <c r="A6" s="3" t="s">
        <v>64</v>
      </c>
    </row>
    <row r="7" spans="1:3" ht="15" thickBot="1" x14ac:dyDescent="0.4">
      <c r="A7" s="3"/>
      <c r="B7" s="3" t="s">
        <v>97</v>
      </c>
    </row>
    <row r="8" spans="1:3" ht="15" thickBot="1" x14ac:dyDescent="0.4">
      <c r="A8" s="18">
        <v>0.01</v>
      </c>
      <c r="B8" s="16" t="s">
        <v>57</v>
      </c>
    </row>
    <row r="9" spans="1:3" ht="15" thickBot="1" x14ac:dyDescent="0.4">
      <c r="A9" s="18">
        <v>-5.0000000000000001E-3</v>
      </c>
      <c r="B9" s="16" t="s">
        <v>91</v>
      </c>
    </row>
    <row r="10" spans="1:3" ht="15" thickBot="1" x14ac:dyDescent="0.4">
      <c r="A10" s="17">
        <v>-3</v>
      </c>
      <c r="B10" t="s">
        <v>58</v>
      </c>
    </row>
    <row r="11" spans="1:3" ht="15" thickBot="1" x14ac:dyDescent="0.4">
      <c r="A11" s="18">
        <f>0.03</f>
        <v>0.03</v>
      </c>
      <c r="B11" t="s">
        <v>96</v>
      </c>
    </row>
    <row r="12" spans="1:3" x14ac:dyDescent="0.35">
      <c r="A12" s="3"/>
    </row>
    <row r="13" spans="1:3" x14ac:dyDescent="0.35">
      <c r="A13" s="3"/>
    </row>
    <row r="14" spans="1:3" x14ac:dyDescent="0.35">
      <c r="A14" s="3" t="s">
        <v>65</v>
      </c>
    </row>
    <row r="15" spans="1:3" x14ac:dyDescent="0.35">
      <c r="A15" s="34"/>
      <c r="B15" s="35">
        <v>2019</v>
      </c>
      <c r="C15" s="35">
        <v>2020</v>
      </c>
    </row>
    <row r="16" spans="1:3" ht="15" thickBot="1" x14ac:dyDescent="0.4">
      <c r="A16" t="s">
        <v>45</v>
      </c>
      <c r="B16" s="13">
        <v>1000</v>
      </c>
      <c r="C16" s="12">
        <f>B16*(1+C17)</f>
        <v>1151.9561815336463</v>
      </c>
    </row>
    <row r="17" spans="1:4" ht="15" thickBot="1" x14ac:dyDescent="0.4">
      <c r="A17" s="9" t="s">
        <v>56</v>
      </c>
      <c r="B17" s="10"/>
      <c r="C17" s="11">
        <v>0.15195618153364632</v>
      </c>
      <c r="D17" t="s">
        <v>63</v>
      </c>
    </row>
    <row r="18" spans="1:4" x14ac:dyDescent="0.35">
      <c r="A18" s="9"/>
      <c r="B18" s="10"/>
      <c r="C18" s="10"/>
    </row>
    <row r="19" spans="1:4" x14ac:dyDescent="0.35">
      <c r="A19" t="s">
        <v>46</v>
      </c>
      <c r="B19" s="13">
        <v>450</v>
      </c>
      <c r="C19" s="15">
        <f>C16*C20</f>
        <v>506.86071987480437</v>
      </c>
    </row>
    <row r="20" spans="1:4" x14ac:dyDescent="0.35">
      <c r="A20" s="9" t="s">
        <v>55</v>
      </c>
      <c r="B20" s="24">
        <f>B19/B$16</f>
        <v>0.45</v>
      </c>
      <c r="C20" s="10">
        <f>B20-A8</f>
        <v>0.44</v>
      </c>
    </row>
    <row r="22" spans="1:4" x14ac:dyDescent="0.35">
      <c r="A22" t="s">
        <v>47</v>
      </c>
      <c r="B22" s="15">
        <f>B16-B19</f>
        <v>550</v>
      </c>
      <c r="C22" s="15">
        <f>C16-C19</f>
        <v>645.09546165884194</v>
      </c>
    </row>
    <row r="23" spans="1:4" x14ac:dyDescent="0.35">
      <c r="A23" s="9" t="s">
        <v>55</v>
      </c>
      <c r="B23" s="10">
        <f>B22/B$16</f>
        <v>0.55000000000000004</v>
      </c>
      <c r="C23" s="10">
        <f>C22/C$16</f>
        <v>0.56000000000000005</v>
      </c>
    </row>
    <row r="24" spans="1:4" x14ac:dyDescent="0.35">
      <c r="B24" s="13"/>
    </row>
    <row r="25" spans="1:4" x14ac:dyDescent="0.35">
      <c r="A25" t="s">
        <v>48</v>
      </c>
      <c r="B25" s="13">
        <v>200</v>
      </c>
      <c r="C25" s="15">
        <f>C26*C16</f>
        <v>236.15101721439751</v>
      </c>
    </row>
    <row r="26" spans="1:4" x14ac:dyDescent="0.35">
      <c r="A26" s="9" t="s">
        <v>55</v>
      </c>
      <c r="B26" s="10">
        <f>B25/B$16</f>
        <v>0.2</v>
      </c>
      <c r="C26" s="10">
        <f>B26-A9</f>
        <v>0.20500000000000002</v>
      </c>
    </row>
    <row r="28" spans="1:4" x14ac:dyDescent="0.35">
      <c r="A28" t="s">
        <v>49</v>
      </c>
      <c r="B28">
        <f>B22-B25</f>
        <v>350</v>
      </c>
      <c r="C28" s="15">
        <f>C22-C25</f>
        <v>408.94444444444446</v>
      </c>
    </row>
    <row r="29" spans="1:4" x14ac:dyDescent="0.35">
      <c r="A29" s="9" t="s">
        <v>55</v>
      </c>
      <c r="B29" s="10">
        <f>B28/B$16</f>
        <v>0.35</v>
      </c>
      <c r="C29" s="10">
        <f>B29+A12</f>
        <v>0.35</v>
      </c>
    </row>
    <row r="30" spans="1:4" x14ac:dyDescent="0.35">
      <c r="A30" s="9"/>
      <c r="B30" s="10"/>
      <c r="C30" s="10"/>
    </row>
    <row r="31" spans="1:4" x14ac:dyDescent="0.35">
      <c r="A31" t="s">
        <v>50</v>
      </c>
      <c r="B31" s="20">
        <v>30</v>
      </c>
      <c r="C31" s="19">
        <f>B31+A10</f>
        <v>27</v>
      </c>
    </row>
    <row r="33" spans="1:3" x14ac:dyDescent="0.35">
      <c r="A33" t="s">
        <v>51</v>
      </c>
      <c r="B33">
        <f>B28-B31</f>
        <v>320</v>
      </c>
      <c r="C33" s="15">
        <f>C28-C31</f>
        <v>381.94444444444446</v>
      </c>
    </row>
    <row r="34" spans="1:3" x14ac:dyDescent="0.35">
      <c r="A34" s="9" t="s">
        <v>52</v>
      </c>
      <c r="B34" s="14">
        <v>0.25</v>
      </c>
      <c r="C34" s="10">
        <f>B34+A11</f>
        <v>0.28000000000000003</v>
      </c>
    </row>
    <row r="36" spans="1:3" x14ac:dyDescent="0.35">
      <c r="A36" t="s">
        <v>53</v>
      </c>
      <c r="B36">
        <f>B33*B34</f>
        <v>80</v>
      </c>
      <c r="C36" s="21">
        <f>C33*C34</f>
        <v>106.94444444444446</v>
      </c>
    </row>
    <row r="38" spans="1:3" x14ac:dyDescent="0.35">
      <c r="A38" t="s">
        <v>54</v>
      </c>
      <c r="B38">
        <f>B33-B36</f>
        <v>240</v>
      </c>
      <c r="C38" s="15">
        <f>C33-C36</f>
        <v>275</v>
      </c>
    </row>
    <row r="39" spans="1:3" x14ac:dyDescent="0.35">
      <c r="A39" s="9" t="s">
        <v>55</v>
      </c>
      <c r="B39" s="10">
        <f>B38/B$16</f>
        <v>0.24</v>
      </c>
      <c r="C39" s="10">
        <f>C38/C$16</f>
        <v>0.23872435810351855</v>
      </c>
    </row>
    <row r="41" spans="1:3" x14ac:dyDescent="0.35">
      <c r="A41" s="3" t="s">
        <v>62</v>
      </c>
    </row>
    <row r="42" spans="1:3" x14ac:dyDescent="0.35">
      <c r="A42" t="s">
        <v>60</v>
      </c>
    </row>
    <row r="44" spans="1:3" ht="15" thickBot="1" x14ac:dyDescent="0.4">
      <c r="A44" t="s">
        <v>61</v>
      </c>
    </row>
    <row r="45" spans="1:3" ht="15" thickBot="1" x14ac:dyDescent="0.4">
      <c r="A45" s="23">
        <f>C38-A4</f>
        <v>0</v>
      </c>
    </row>
  </sheetData>
  <pageMargins left="0.7" right="0.7" top="0.75" bottom="0.75" header="0.3" footer="0.3"/>
  <pageSetup scale="7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D13"/>
  <sheetViews>
    <sheetView workbookViewId="0">
      <selection activeCell="D19" sqref="D19"/>
    </sheetView>
  </sheetViews>
  <sheetFormatPr defaultRowHeight="14.5" x14ac:dyDescent="0.35"/>
  <sheetData>
    <row r="1" spans="1:4" ht="15.5" x14ac:dyDescent="0.35">
      <c r="A1" s="33" t="s">
        <v>112</v>
      </c>
    </row>
    <row r="3" spans="1:4" x14ac:dyDescent="0.35">
      <c r="A3" t="s">
        <v>71</v>
      </c>
    </row>
    <row r="5" spans="1:4" x14ac:dyDescent="0.35">
      <c r="A5" t="s">
        <v>66</v>
      </c>
      <c r="B5" s="25">
        <v>0.1</v>
      </c>
    </row>
    <row r="6" spans="1:4" x14ac:dyDescent="0.35">
      <c r="A6" t="s">
        <v>67</v>
      </c>
      <c r="B6" s="25">
        <v>0.03</v>
      </c>
    </row>
    <row r="7" spans="1:4" x14ac:dyDescent="0.35">
      <c r="A7" t="s">
        <v>68</v>
      </c>
      <c r="B7" s="25">
        <v>-0.05</v>
      </c>
    </row>
    <row r="8" spans="1:4" ht="15" thickBot="1" x14ac:dyDescent="0.4"/>
    <row r="9" spans="1:4" ht="15" thickBot="1" x14ac:dyDescent="0.4">
      <c r="A9" t="s">
        <v>69</v>
      </c>
      <c r="C9" s="27" t="s">
        <v>68</v>
      </c>
      <c r="D9" s="8">
        <f>VLOOKUP(C9,A5:B7,2,0)</f>
        <v>-0.05</v>
      </c>
    </row>
    <row r="10" spans="1:4" x14ac:dyDescent="0.35">
      <c r="C10" s="28"/>
      <c r="D10" s="8"/>
    </row>
    <row r="11" spans="1:4" x14ac:dyDescent="0.35">
      <c r="A11" t="s">
        <v>70</v>
      </c>
    </row>
    <row r="13" spans="1:4" x14ac:dyDescent="0.35">
      <c r="A13" t="s">
        <v>98</v>
      </c>
    </row>
  </sheetData>
  <conditionalFormatting sqref="D9">
    <cfRule type="cellIs" dxfId="2" priority="1" operator="equal">
      <formula>$B$5</formula>
    </cfRule>
    <cfRule type="cellIs" dxfId="1" priority="3" operator="equal">
      <formula>$B$7</formula>
    </cfRule>
    <cfRule type="cellIs" dxfId="0" priority="4" operator="equal">
      <formula>$B$6</formula>
    </cfRule>
  </conditionalFormatting>
  <dataValidations count="1">
    <dataValidation type="list" allowBlank="1" showInputMessage="1" showErrorMessage="1" sqref="C9:C10" xr:uid="{00000000-0002-0000-0800-000000000000}">
      <formula1>$A$5:$A$7</formula1>
    </dataValidation>
  </dataValidation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E24"/>
  <sheetViews>
    <sheetView topLeftCell="A2" workbookViewId="0">
      <selection activeCell="C24" sqref="C24"/>
    </sheetView>
  </sheetViews>
  <sheetFormatPr defaultRowHeight="14.5" x14ac:dyDescent="0.35"/>
  <cols>
    <col min="1" max="1" width="11.453125" customWidth="1"/>
  </cols>
  <sheetData>
    <row r="1" spans="1:5" ht="15.5" x14ac:dyDescent="0.35">
      <c r="A1" s="33" t="s">
        <v>113</v>
      </c>
    </row>
    <row r="2" spans="1:5" x14ac:dyDescent="0.35">
      <c r="A2" s="3"/>
    </row>
    <row r="3" spans="1:5" x14ac:dyDescent="0.35">
      <c r="A3" t="s">
        <v>86</v>
      </c>
    </row>
    <row r="4" spans="1:5" ht="15" thickBot="1" x14ac:dyDescent="0.4"/>
    <row r="5" spans="1:5" ht="15" thickBot="1" x14ac:dyDescent="0.4">
      <c r="A5" s="37"/>
      <c r="B5" s="78" t="s">
        <v>72</v>
      </c>
      <c r="C5" s="79"/>
    </row>
    <row r="6" spans="1:5" ht="15" thickBot="1" x14ac:dyDescent="0.4">
      <c r="A6" s="38" t="s">
        <v>12</v>
      </c>
      <c r="B6" s="39" t="s">
        <v>73</v>
      </c>
      <c r="C6" s="40" t="s">
        <v>74</v>
      </c>
      <c r="E6" s="26">
        <f ca="1">OFFSET(A6,9,2,1,1)</f>
        <v>110</v>
      </c>
    </row>
    <row r="7" spans="1:5" x14ac:dyDescent="0.35">
      <c r="A7" s="41" t="s">
        <v>75</v>
      </c>
      <c r="B7" s="42">
        <v>300</v>
      </c>
      <c r="C7" s="43">
        <v>86</v>
      </c>
    </row>
    <row r="8" spans="1:5" x14ac:dyDescent="0.35">
      <c r="A8" s="44" t="s">
        <v>76</v>
      </c>
      <c r="B8" s="45">
        <v>320</v>
      </c>
      <c r="C8" s="46">
        <v>45</v>
      </c>
    </row>
    <row r="9" spans="1:5" x14ac:dyDescent="0.35">
      <c r="A9" s="44" t="s">
        <v>77</v>
      </c>
      <c r="B9" s="45">
        <v>200</v>
      </c>
      <c r="C9" s="46">
        <v>93</v>
      </c>
    </row>
    <row r="10" spans="1:5" x14ac:dyDescent="0.35">
      <c r="A10" s="44" t="s">
        <v>78</v>
      </c>
      <c r="B10" s="45">
        <v>430</v>
      </c>
      <c r="C10" s="46">
        <v>40</v>
      </c>
    </row>
    <row r="11" spans="1:5" x14ac:dyDescent="0.35">
      <c r="A11" s="44" t="s">
        <v>4</v>
      </c>
      <c r="B11" s="45">
        <v>500</v>
      </c>
      <c r="C11" s="46">
        <v>600</v>
      </c>
    </row>
    <row r="12" spans="1:5" x14ac:dyDescent="0.35">
      <c r="A12" s="44" t="s">
        <v>79</v>
      </c>
      <c r="B12" s="45">
        <v>600</v>
      </c>
      <c r="C12" s="46">
        <v>730</v>
      </c>
    </row>
    <row r="13" spans="1:5" x14ac:dyDescent="0.35">
      <c r="A13" s="44" t="s">
        <v>80</v>
      </c>
      <c r="B13" s="45">
        <v>760</v>
      </c>
      <c r="C13" s="46">
        <v>810</v>
      </c>
    </row>
    <row r="14" spans="1:5" x14ac:dyDescent="0.35">
      <c r="A14" s="44" t="s">
        <v>81</v>
      </c>
      <c r="B14" s="45">
        <v>740</v>
      </c>
      <c r="C14" s="46">
        <v>420</v>
      </c>
    </row>
    <row r="15" spans="1:5" x14ac:dyDescent="0.35">
      <c r="A15" s="44" t="s">
        <v>82</v>
      </c>
      <c r="B15" s="45">
        <v>400</v>
      </c>
      <c r="C15" s="46">
        <v>110</v>
      </c>
    </row>
    <row r="16" spans="1:5" x14ac:dyDescent="0.35">
      <c r="A16" s="44" t="s">
        <v>83</v>
      </c>
      <c r="B16" s="45">
        <v>300</v>
      </c>
      <c r="C16" s="46">
        <v>90</v>
      </c>
    </row>
    <row r="17" spans="1:4" x14ac:dyDescent="0.35">
      <c r="A17" s="44" t="s">
        <v>84</v>
      </c>
      <c r="B17" s="45">
        <v>250</v>
      </c>
      <c r="C17" s="46">
        <v>70</v>
      </c>
    </row>
    <row r="18" spans="1:4" ht="15" thickBot="1" x14ac:dyDescent="0.4">
      <c r="A18" s="47" t="s">
        <v>85</v>
      </c>
      <c r="B18" s="48">
        <v>400</v>
      </c>
      <c r="C18" s="49">
        <v>120</v>
      </c>
    </row>
    <row r="20" spans="1:4" x14ac:dyDescent="0.35">
      <c r="A20" s="3" t="s">
        <v>89</v>
      </c>
    </row>
    <row r="21" spans="1:4" x14ac:dyDescent="0.35">
      <c r="A21" s="3" t="s">
        <v>90</v>
      </c>
    </row>
    <row r="22" spans="1:4" x14ac:dyDescent="0.35">
      <c r="A22" s="3"/>
    </row>
    <row r="23" spans="1:4" ht="29.5" thickBot="1" x14ac:dyDescent="0.4">
      <c r="B23" s="32" t="s">
        <v>87</v>
      </c>
      <c r="C23" s="32" t="s">
        <v>88</v>
      </c>
      <c r="D23" t="s">
        <v>45</v>
      </c>
    </row>
    <row r="24" spans="1:4" ht="15" thickBot="1" x14ac:dyDescent="0.4">
      <c r="B24" s="26" t="s">
        <v>78</v>
      </c>
      <c r="C24" s="29" t="s">
        <v>74</v>
      </c>
      <c r="D24" s="26">
        <f ca="1">OFFSET(A6,MATCH(B24,A7:A18,0),MATCH(C24,B6:C6,0))</f>
        <v>40</v>
      </c>
    </row>
  </sheetData>
  <mergeCells count="1">
    <mergeCell ref="B5:C5"/>
  </mergeCells>
  <dataValidations count="2">
    <dataValidation type="list" allowBlank="1" showInputMessage="1" showErrorMessage="1" sqref="C24" xr:uid="{00000000-0002-0000-0900-000000000000}">
      <formula1>$B$6:$C$6</formula1>
    </dataValidation>
    <dataValidation type="list" allowBlank="1" showInputMessage="1" showErrorMessage="1" sqref="B24" xr:uid="{00000000-0002-0000-0900-000001000000}">
      <formula1>$A$7:$A$18</formula1>
    </dataValidation>
  </dataValidations>
  <pageMargins left="0.7" right="0.7" top="0.75" bottom="0.75" header="0.3" footer="0.3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Part 1</vt:lpstr>
      <vt:lpstr>Part 2</vt:lpstr>
      <vt:lpstr>Part 3</vt:lpstr>
      <vt:lpstr>Part 4</vt:lpstr>
      <vt:lpstr>Part 5</vt:lpstr>
      <vt:lpstr>Sheet2</vt:lpstr>
      <vt:lpstr>Sheet3</vt:lpstr>
      <vt:lpstr>Part 1 Answers</vt:lpstr>
      <vt:lpstr>Part 2 Answers</vt:lpstr>
      <vt:lpstr>Part 3 Answers</vt:lpstr>
      <vt:lpstr>Part 4 Answers</vt:lpstr>
      <vt:lpstr>Part 5 Answers</vt:lpstr>
      <vt:lpstr>FruitSales</vt:lpstr>
      <vt:lpstr>'Part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Carpenter</dc:creator>
  <cp:lastModifiedBy>User</cp:lastModifiedBy>
  <cp:lastPrinted>2020-01-06T22:43:56Z</cp:lastPrinted>
  <dcterms:created xsi:type="dcterms:W3CDTF">2016-06-21T20:57:01Z</dcterms:created>
  <dcterms:modified xsi:type="dcterms:W3CDTF">2021-08-15T21:37:13Z</dcterms:modified>
</cp:coreProperties>
</file>