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Academics\FPAC prep\Boot Camp Materials\Class 4\"/>
    </mc:Choice>
  </mc:AlternateContent>
  <xr:revisionPtr revIDLastSave="0" documentId="13_ncr:1_{8ADB30AC-1097-466D-BA54-C08F05EC260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CC Case Question" sheetId="4" r:id="rId1"/>
    <sheet name="CCC Case Answer" sheetId="3" state="hidden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4" l="1"/>
  <c r="H28" i="4"/>
  <c r="H27" i="4"/>
  <c r="H26" i="4"/>
  <c r="N13" i="4"/>
  <c r="N12" i="4"/>
  <c r="O20" i="4"/>
  <c r="O19" i="4"/>
  <c r="O18" i="4"/>
  <c r="E46" i="4"/>
  <c r="E46" i="3"/>
  <c r="F60" i="3"/>
  <c r="H32" i="3"/>
  <c r="H63" i="4" l="1"/>
  <c r="G63" i="4"/>
  <c r="N63" i="4"/>
  <c r="M63" i="4"/>
  <c r="L63" i="4"/>
  <c r="K63" i="4"/>
  <c r="J63" i="4"/>
  <c r="I63" i="4"/>
  <c r="F63" i="4"/>
  <c r="E63" i="4"/>
  <c r="H49" i="4"/>
  <c r="G49" i="4"/>
  <c r="N49" i="4"/>
  <c r="M49" i="4"/>
  <c r="L49" i="4"/>
  <c r="K49" i="4"/>
  <c r="J49" i="4"/>
  <c r="I49" i="4"/>
  <c r="F49" i="4"/>
  <c r="E49" i="4"/>
  <c r="H35" i="4"/>
  <c r="H29" i="4"/>
  <c r="F62" i="3"/>
  <c r="F63" i="3" s="1"/>
  <c r="G62" i="3"/>
  <c r="G63" i="3" s="1"/>
  <c r="H62" i="3"/>
  <c r="I62" i="3"/>
  <c r="J62" i="3"/>
  <c r="K62" i="3"/>
  <c r="L62" i="3"/>
  <c r="M62" i="3"/>
  <c r="N62" i="3"/>
  <c r="N63" i="3" s="1"/>
  <c r="E62" i="3"/>
  <c r="F61" i="3"/>
  <c r="G61" i="3"/>
  <c r="H61" i="3"/>
  <c r="I61" i="3"/>
  <c r="J61" i="3"/>
  <c r="K61" i="3"/>
  <c r="L61" i="3"/>
  <c r="M61" i="3"/>
  <c r="N61" i="3"/>
  <c r="E61" i="3"/>
  <c r="G60" i="3"/>
  <c r="H60" i="3"/>
  <c r="I60" i="3"/>
  <c r="J60" i="3"/>
  <c r="J63" i="3" s="1"/>
  <c r="K60" i="3"/>
  <c r="L60" i="3"/>
  <c r="M60" i="3"/>
  <c r="N60" i="3"/>
  <c r="E60" i="3"/>
  <c r="K49" i="3"/>
  <c r="M49" i="3"/>
  <c r="N48" i="3"/>
  <c r="F48" i="3"/>
  <c r="G48" i="3"/>
  <c r="H48" i="3"/>
  <c r="I48" i="3"/>
  <c r="I49" i="3" s="1"/>
  <c r="J48" i="3"/>
  <c r="J49" i="3" s="1"/>
  <c r="K48" i="3"/>
  <c r="L48" i="3"/>
  <c r="M48" i="3"/>
  <c r="E48" i="3"/>
  <c r="E47" i="3"/>
  <c r="F47" i="3"/>
  <c r="G47" i="3"/>
  <c r="H47" i="3"/>
  <c r="I47" i="3"/>
  <c r="J47" i="3"/>
  <c r="K47" i="3"/>
  <c r="L47" i="3"/>
  <c r="M47" i="3"/>
  <c r="N47" i="3"/>
  <c r="E49" i="3"/>
  <c r="F46" i="3"/>
  <c r="G46" i="3"/>
  <c r="H46" i="3"/>
  <c r="I46" i="3"/>
  <c r="J46" i="3"/>
  <c r="K46" i="3"/>
  <c r="L46" i="3"/>
  <c r="M46" i="3"/>
  <c r="N46" i="3"/>
  <c r="N49" i="3" s="1"/>
  <c r="H34" i="3"/>
  <c r="H33" i="3"/>
  <c r="H28" i="3"/>
  <c r="H27" i="3"/>
  <c r="H26" i="3"/>
  <c r="H49" i="3" l="1"/>
  <c r="F49" i="3"/>
  <c r="L49" i="3"/>
  <c r="I63" i="3"/>
  <c r="G49" i="3"/>
  <c r="H63" i="3"/>
  <c r="M63" i="3"/>
  <c r="L63" i="3"/>
  <c r="E63" i="3"/>
  <c r="K63" i="3"/>
  <c r="H35" i="3"/>
  <c r="H29" i="3" l="1"/>
</calcChain>
</file>

<file path=xl/sharedStrings.xml><?xml version="1.0" encoding="utf-8"?>
<sst xmlns="http://schemas.openxmlformats.org/spreadsheetml/2006/main" count="233" uniqueCount="68">
  <si>
    <t>A/R</t>
  </si>
  <si>
    <t>Inventory</t>
  </si>
  <si>
    <t>A/P</t>
  </si>
  <si>
    <t>Select Balance Sheet Metrics</t>
  </si>
  <si>
    <t>($M)</t>
  </si>
  <si>
    <t>Select P&amp;L Metrics</t>
  </si>
  <si>
    <t>Revenue</t>
  </si>
  <si>
    <t>COGS</t>
  </si>
  <si>
    <t>CCC</t>
  </si>
  <si>
    <t>DIO</t>
  </si>
  <si>
    <t>DSO</t>
  </si>
  <si>
    <t>DPO</t>
  </si>
  <si>
    <t>+ DIO</t>
  </si>
  <si>
    <t>+ DSO</t>
  </si>
  <si>
    <t>- DPO</t>
  </si>
  <si>
    <t>= CCC</t>
  </si>
  <si>
    <t>Lower is better!</t>
  </si>
  <si>
    <t>Metric (days)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</si>
  <si>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</si>
  <si>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</si>
  <si>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</si>
  <si>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</si>
  <si>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</si>
  <si>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</si>
  <si>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</si>
  <si>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</si>
  <si>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</si>
  <si>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</si>
  <si>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</si>
  <si>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</si>
  <si>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In the real world, CCC can be calculated in a variety of ways.  Take our company Indaba.  </t>
  </si>
  <si>
    <t>1. Calculate CCC using different formulas given for each metric</t>
  </si>
  <si>
    <t>3.  Why might increasing CCC be a good thing?</t>
  </si>
  <si>
    <t>2. What are some pros/cons of each formula?</t>
  </si>
  <si>
    <t>Formula 1:  Calculate Annual DIO, DSO and DPO</t>
  </si>
  <si>
    <t>Use each month for average</t>
  </si>
  <si>
    <t>Formula 2:  Calculate Annual DIO, DSO and DPO</t>
  </si>
  <si>
    <t>Use beginning and ending months for average</t>
  </si>
  <si>
    <t>DIO = (Average Inventory / COGS) * 365</t>
  </si>
  <si>
    <t>DIO = (Average Inventory / COGS) * days in rolling 3 months</t>
  </si>
  <si>
    <t>DSO = (Average A/R / Revenue) * days in rolling 3 months</t>
  </si>
  <si>
    <t>DPO = (Average A/P / COGS) * days in rolling 3 months</t>
  </si>
  <si>
    <t>DPO = (Average A/P / COGS) * 365</t>
  </si>
  <si>
    <t>DSO = (Average A/R / Revenue) * 365</t>
  </si>
  <si>
    <t>Days</t>
  </si>
  <si>
    <t>Formula 3: Calculate Rolling 3 month DIO, DSO and DPO starting in March</t>
  </si>
  <si>
    <t>Formula 4: Calculate Rolling 3 month DIO, DSO and DPO starting in March</t>
  </si>
  <si>
    <t>Use beginning and ending month for average</t>
  </si>
  <si>
    <t>4.  What are some other metrics around A/R, A/P and Inventory worth considering?</t>
  </si>
  <si>
    <t>Pros/Cons</t>
  </si>
  <si>
    <t>Annual metrics eliminate seasonality</t>
  </si>
  <si>
    <t>Just taking beginning and ending balances create large distortions and may be misleading</t>
  </si>
  <si>
    <t>Annual metrics tougher to see trend changes because period so long</t>
  </si>
  <si>
    <t>Other Metrics to consider</t>
  </si>
  <si>
    <t>Increasing CCC may be good because:</t>
  </si>
  <si>
    <t xml:space="preserve">If DPO drops, then you may have paid down some past due payables to avoid interest payments </t>
  </si>
  <si>
    <t>If DSO increases, then you may have been ablt to invoice earlier in the cycle which could help bank covenants</t>
  </si>
  <si>
    <t>If DIO increases, then this may signal there is adequate inventory on hand for a large order</t>
  </si>
  <si>
    <t>For Receivables and Payables: % current and % overdue.  Overdue can be broken out by days (0-30, 31- 60, 60+)</t>
  </si>
  <si>
    <t>If DIO increases, then….</t>
  </si>
  <si>
    <t>If DPO drops, then…</t>
  </si>
  <si>
    <t>If DSO increases, then….</t>
  </si>
  <si>
    <t xml:space="preserve">For Receivables and Payables: </t>
  </si>
  <si>
    <t xml:space="preserve">For Inventory: </t>
  </si>
  <si>
    <t>Cash Conversion Cycle - Advanced Case</t>
  </si>
  <si>
    <t>Cash Conversion Cycle Advanced Case - Answer</t>
  </si>
  <si>
    <t>For Inventory: Rate of Product Return, Excess and Obsolescene, Safety Stock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</si>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</sst>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0" xfId="0" applyFont="1" applyFill="1"/>
    <xf numFmtId="0" fontId="3" fillId="0" borderId="0" xfId="0" applyFont="1"/>
    <xf numFmtId="0" fontId="1" fillId="0" borderId="0" xfId="0" applyFont="1"/>
    <xf numFmtId="0" fontId="4" fillId="0" borderId="0" xfId="0" applyFont="1"/>
    <xf numFmtId="0" fontId="0" fillId="0" borderId="1" xfId="0" applyBorder="1"/>
    <xf numFmtId="0" fontId="0" fillId="0" borderId="1" xfId="0" applyBorder="1" applyAlignment="1">
      <alignment horizontal="left" indent="1"/>
    </xf>
    <xf numFmtId="0" fontId="0" fillId="0" borderId="0" xfId="0" quotePrefix="1"/>
    <xf numFmtId="1" fontId="0" fillId="0" borderId="0" xfId="0" applyNumberFormat="1"/>
    <xf numFmtId="0" fontId="0" fillId="0" borderId="1" xfId="0" quotePrefix="1" applyBorder="1"/>
    <xf numFmtId="1" fontId="0" fillId="0" borderId="1" xfId="0" applyNumberFormat="1" applyBorder="1"/>
    <xf numFmtId="49" fontId="2" fillId="2" borderId="0" xfId="0" applyNumberFormat="1" applyFont="1" applyFill="1"/>
    <xf numFmtId="0" fontId="1" fillId="2" borderId="0" xfId="0" applyFont="1" applyFill="1"/>
    <xf numFmtId="0" fontId="0" fillId="0" borderId="0" xfId="0" applyBorder="1" applyAlignment="1">
      <alignment horizontal="left"/>
    </xf>
    <xf numFmtId="1" fontId="3" fillId="0" borderId="0" xfId="0" applyNumberFormat="1" applyFont="1"/>
    <xf numFmtId="38" fontId="0" fillId="0" borderId="0" xfId="0" applyNumberFormat="1"/>
    <xf numFmtId="0" fontId="5" fillId="0" borderId="0" xfId="0" applyFont="1"/>
    <xf numFmtId="0" fontId="0" fillId="0" borderId="0" xfId="0" applyAlignment="1">
      <alignment horizontal="left" indent="1"/>
    </xf>
    <xf numFmtId="1" fontId="0" fillId="3" borderId="0" xfId="0" applyNumberFormat="1" applyFill="1"/>
    <xf numFmtId="1" fontId="0" fillId="3" borderId="1" xfId="0" applyNumberFormat="1" applyFill="1" applyBorder="1"/>
    <xf numFmtId="2" fontId="0" fillId="0" borderId="0" xfId="0" applyNumberFormat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79"/>
  <sheetViews>
    <sheetView tabSelected="1" topLeftCell="A8" zoomScale="97" workbookViewId="0">
      <selection activeCell="H33" sqref="H33"/>
    </sheetView>
  </sheetViews>
  <sheetFormatPr defaultRowHeight="14.5" x14ac:dyDescent="0.35"/>
  <cols>
    <col min="1" max="6" width="10.54296875" customWidth="1"/>
    <col min="7" max="7" width="11.1796875" customWidth="1"/>
    <col min="8" max="14" width="10.54296875" customWidth="1"/>
  </cols>
  <sheetData>
    <row r="1" spans="1:14" ht="15.5" x14ac:dyDescent="0.35">
      <c r="A1" s="4" t="s">
        <v>64</v>
      </c>
      <c r="B1" s="4"/>
    </row>
    <row r="3" spans="1:14" x14ac:dyDescent="0.35">
      <c r="A3" t="s">
        <v>30</v>
      </c>
    </row>
    <row r="4" spans="1:14" x14ac:dyDescent="0.35">
      <c r="A4" t="s">
        <v>31</v>
      </c>
    </row>
    <row r="5" spans="1:14" x14ac:dyDescent="0.35">
      <c r="A5" t="s">
        <v>33</v>
      </c>
    </row>
    <row r="6" spans="1:14" x14ac:dyDescent="0.35">
      <c r="A6" t="s">
        <v>32</v>
      </c>
    </row>
    <row r="7" spans="1:14" x14ac:dyDescent="0.35">
      <c r="A7" t="s">
        <v>48</v>
      </c>
    </row>
    <row r="9" spans="1:14" x14ac:dyDescent="0.35">
      <c r="A9" s="3" t="s">
        <v>5</v>
      </c>
      <c r="B9" s="3"/>
    </row>
    <row r="10" spans="1:14" x14ac:dyDescent="0.35">
      <c r="A10" s="12"/>
      <c r="B10" s="21">
        <v>2019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</row>
    <row r="11" spans="1:14" x14ac:dyDescent="0.35">
      <c r="A11" s="1" t="s">
        <v>4</v>
      </c>
      <c r="B11" s="11" t="s">
        <v>18</v>
      </c>
      <c r="C11" s="11" t="s">
        <v>19</v>
      </c>
      <c r="D11" s="11" t="s">
        <v>20</v>
      </c>
      <c r="E11" s="11" t="s">
        <v>21</v>
      </c>
      <c r="F11" s="11" t="s">
        <v>22</v>
      </c>
      <c r="G11" s="11" t="s">
        <v>23</v>
      </c>
      <c r="H11" s="11" t="s">
        <v>24</v>
      </c>
      <c r="I11" s="11" t="s">
        <v>25</v>
      </c>
      <c r="J11" s="11" t="s">
        <v>26</v>
      </c>
      <c r="K11" s="11" t="s">
        <v>27</v>
      </c>
      <c r="L11" s="11" t="s">
        <v>28</v>
      </c>
      <c r="M11" s="11" t="s">
        <v>29</v>
      </c>
      <c r="N11" s="11" t="s">
        <v>67</v>
      </c>
    </row>
    <row r="12" spans="1:14" x14ac:dyDescent="0.35">
      <c r="A12" t="s">
        <v>6</v>
      </c>
      <c r="B12" s="2">
        <v>20</v>
      </c>
      <c r="C12" s="2">
        <v>22</v>
      </c>
      <c r="D12" s="2">
        <v>23</v>
      </c>
      <c r="E12" s="2">
        <v>24</v>
      </c>
      <c r="F12" s="2">
        <v>25</v>
      </c>
      <c r="G12" s="2">
        <v>30</v>
      </c>
      <c r="H12" s="2">
        <v>32</v>
      </c>
      <c r="I12" s="2">
        <v>32</v>
      </c>
      <c r="J12" s="2">
        <v>25</v>
      </c>
      <c r="K12" s="2">
        <v>23</v>
      </c>
      <c r="L12" s="2">
        <v>22</v>
      </c>
      <c r="M12" s="2">
        <v>18</v>
      </c>
      <c r="N12" s="8">
        <f>SUM(B12:M12)/12</f>
        <v>24.666666666666668</v>
      </c>
    </row>
    <row r="13" spans="1:14" x14ac:dyDescent="0.35">
      <c r="A13" s="13" t="s">
        <v>7</v>
      </c>
      <c r="B13" s="2">
        <v>15</v>
      </c>
      <c r="C13" s="2">
        <v>16</v>
      </c>
      <c r="D13" s="2">
        <v>17</v>
      </c>
      <c r="E13" s="2">
        <v>17</v>
      </c>
      <c r="F13" s="2">
        <v>18</v>
      </c>
      <c r="G13" s="2">
        <v>23</v>
      </c>
      <c r="H13" s="2">
        <v>25</v>
      </c>
      <c r="I13" s="2">
        <v>26</v>
      </c>
      <c r="J13" s="2">
        <v>17</v>
      </c>
      <c r="K13" s="2">
        <v>16</v>
      </c>
      <c r="L13" s="2">
        <v>15</v>
      </c>
      <c r="M13" s="2">
        <v>15</v>
      </c>
      <c r="N13" s="8">
        <f t="shared" ref="N13" si="0">SUM(B13:M13)/12</f>
        <v>18.333333333333332</v>
      </c>
    </row>
    <row r="14" spans="1:14" x14ac:dyDescent="0.35">
      <c r="A14" s="13"/>
      <c r="B14" s="13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35">
      <c r="A15" s="3" t="s">
        <v>3</v>
      </c>
      <c r="B15" s="3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35">
      <c r="A16" s="12"/>
      <c r="B16" s="1">
        <v>2018</v>
      </c>
      <c r="C16" s="21">
        <v>2019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5" x14ac:dyDescent="0.35">
      <c r="A17" s="1" t="s">
        <v>4</v>
      </c>
      <c r="B17" s="1" t="s">
        <v>29</v>
      </c>
      <c r="C17" s="11" t="s">
        <v>18</v>
      </c>
      <c r="D17" s="11" t="s">
        <v>19</v>
      </c>
      <c r="E17" s="11" t="s">
        <v>20</v>
      </c>
      <c r="F17" s="11" t="s">
        <v>21</v>
      </c>
      <c r="G17" s="11" t="s">
        <v>22</v>
      </c>
      <c r="H17" s="11" t="s">
        <v>23</v>
      </c>
      <c r="I17" s="11" t="s">
        <v>24</v>
      </c>
      <c r="J17" s="11" t="s">
        <v>25</v>
      </c>
      <c r="K17" s="11" t="s">
        <v>26</v>
      </c>
      <c r="L17" s="11" t="s">
        <v>27</v>
      </c>
      <c r="M17" s="11" t="s">
        <v>28</v>
      </c>
      <c r="N17" s="11" t="s">
        <v>29</v>
      </c>
      <c r="O17" s="11" t="s">
        <v>67</v>
      </c>
    </row>
    <row r="18" spans="1:15" x14ac:dyDescent="0.35">
      <c r="A18" t="s">
        <v>0</v>
      </c>
      <c r="B18" s="2">
        <v>50</v>
      </c>
      <c r="C18" s="2">
        <v>55</v>
      </c>
      <c r="D18" s="2">
        <v>55</v>
      </c>
      <c r="E18" s="14">
        <v>55</v>
      </c>
      <c r="F18" s="14">
        <v>60</v>
      </c>
      <c r="G18" s="14">
        <v>60</v>
      </c>
      <c r="H18" s="14">
        <v>65</v>
      </c>
      <c r="I18" s="14">
        <v>50</v>
      </c>
      <c r="J18" s="14">
        <v>45</v>
      </c>
      <c r="K18" s="14">
        <v>45</v>
      </c>
      <c r="L18" s="14">
        <v>45</v>
      </c>
      <c r="M18" s="14">
        <v>40</v>
      </c>
      <c r="N18" s="14">
        <v>35</v>
      </c>
      <c r="O18" s="8">
        <f>SUM(C18:N18)/12</f>
        <v>50.833333333333336</v>
      </c>
    </row>
    <row r="19" spans="1:15" x14ac:dyDescent="0.35">
      <c r="A19" t="s">
        <v>1</v>
      </c>
      <c r="B19" s="2">
        <v>8</v>
      </c>
      <c r="C19" s="2">
        <v>9</v>
      </c>
      <c r="D19" s="2">
        <v>10</v>
      </c>
      <c r="E19" s="14">
        <v>11</v>
      </c>
      <c r="F19" s="14">
        <v>12</v>
      </c>
      <c r="G19" s="14">
        <v>15</v>
      </c>
      <c r="H19" s="14">
        <v>15</v>
      </c>
      <c r="I19" s="14">
        <v>14</v>
      </c>
      <c r="J19" s="14">
        <v>12</v>
      </c>
      <c r="K19" s="14">
        <v>10</v>
      </c>
      <c r="L19" s="14">
        <v>9</v>
      </c>
      <c r="M19" s="14">
        <v>9</v>
      </c>
      <c r="N19" s="14">
        <v>7</v>
      </c>
      <c r="O19" s="8">
        <f t="shared" ref="O19:O20" si="1">SUM(C19:N19)/12</f>
        <v>11.083333333333334</v>
      </c>
    </row>
    <row r="20" spans="1:15" x14ac:dyDescent="0.35">
      <c r="A20" t="s">
        <v>2</v>
      </c>
      <c r="B20" s="2">
        <v>50</v>
      </c>
      <c r="C20" s="2">
        <v>51</v>
      </c>
      <c r="D20" s="2">
        <v>52</v>
      </c>
      <c r="E20" s="14">
        <v>53</v>
      </c>
      <c r="F20" s="14">
        <v>55</v>
      </c>
      <c r="G20" s="14">
        <v>60</v>
      </c>
      <c r="H20" s="14">
        <v>65</v>
      </c>
      <c r="I20" s="14">
        <v>65</v>
      </c>
      <c r="J20" s="14">
        <v>70</v>
      </c>
      <c r="K20" s="14">
        <v>65</v>
      </c>
      <c r="L20" s="14">
        <v>60</v>
      </c>
      <c r="M20" s="14">
        <v>62</v>
      </c>
      <c r="N20" s="14">
        <v>65</v>
      </c>
      <c r="O20" s="8">
        <f t="shared" si="1"/>
        <v>60.25</v>
      </c>
    </row>
    <row r="21" spans="1:15" x14ac:dyDescent="0.35">
      <c r="C21" s="2"/>
      <c r="D21" s="2"/>
      <c r="E21" s="2"/>
    </row>
    <row r="24" spans="1:15" x14ac:dyDescent="0.35">
      <c r="A24" s="16" t="s">
        <v>34</v>
      </c>
    </row>
    <row r="25" spans="1:15" x14ac:dyDescent="0.35">
      <c r="A25" t="s">
        <v>35</v>
      </c>
      <c r="G25" s="1" t="s">
        <v>17</v>
      </c>
      <c r="H25" s="1">
        <v>2019</v>
      </c>
    </row>
    <row r="26" spans="1:15" x14ac:dyDescent="0.35">
      <c r="A26" t="s">
        <v>38</v>
      </c>
      <c r="G26" s="7" t="s">
        <v>12</v>
      </c>
      <c r="H26" s="18">
        <f>(O19/N13)*365</f>
        <v>220.65909090909093</v>
      </c>
    </row>
    <row r="27" spans="1:15" x14ac:dyDescent="0.35">
      <c r="A27" t="s">
        <v>43</v>
      </c>
      <c r="G27" s="7" t="s">
        <v>13</v>
      </c>
      <c r="H27" s="18">
        <f>(O18/N12)*365</f>
        <v>752.19594594594605</v>
      </c>
    </row>
    <row r="28" spans="1:15" x14ac:dyDescent="0.35">
      <c r="A28" t="s">
        <v>42</v>
      </c>
      <c r="G28" s="9" t="s">
        <v>14</v>
      </c>
      <c r="H28" s="18">
        <f>(O20/N13)*365</f>
        <v>1199.5227272727273</v>
      </c>
    </row>
    <row r="29" spans="1:15" x14ac:dyDescent="0.35">
      <c r="G29" s="7" t="s">
        <v>15</v>
      </c>
      <c r="H29" s="15">
        <f>H26+H27-H28</f>
        <v>-226.66769041769021</v>
      </c>
      <c r="I29" t="s">
        <v>16</v>
      </c>
    </row>
    <row r="30" spans="1:15" x14ac:dyDescent="0.35">
      <c r="A30" s="16" t="s">
        <v>36</v>
      </c>
    </row>
    <row r="31" spans="1:15" x14ac:dyDescent="0.35">
      <c r="A31" t="s">
        <v>37</v>
      </c>
      <c r="G31" s="1" t="s">
        <v>17</v>
      </c>
      <c r="H31" s="1">
        <v>2019</v>
      </c>
    </row>
    <row r="32" spans="1:15" x14ac:dyDescent="0.35">
      <c r="A32" t="s">
        <v>38</v>
      </c>
      <c r="G32" s="7" t="s">
        <v>12</v>
      </c>
      <c r="H32" s="18">
        <f>((C19+N19)/2)/(N13)</f>
        <v>0.4363636363636364</v>
      </c>
    </row>
    <row r="33" spans="1:16" x14ac:dyDescent="0.35">
      <c r="A33" t="s">
        <v>43</v>
      </c>
      <c r="G33" s="7" t="s">
        <v>13</v>
      </c>
      <c r="H33" s="18"/>
    </row>
    <row r="34" spans="1:16" x14ac:dyDescent="0.35">
      <c r="A34" t="s">
        <v>42</v>
      </c>
      <c r="G34" s="9" t="s">
        <v>14</v>
      </c>
      <c r="H34" s="19"/>
    </row>
    <row r="35" spans="1:16" x14ac:dyDescent="0.35">
      <c r="G35" s="7" t="s">
        <v>15</v>
      </c>
      <c r="H35" s="15">
        <f>H32+H33-H34</f>
        <v>0.4363636363636364</v>
      </c>
      <c r="I35" t="s">
        <v>16</v>
      </c>
    </row>
    <row r="37" spans="1:16" x14ac:dyDescent="0.35">
      <c r="A37" s="16" t="s">
        <v>45</v>
      </c>
    </row>
    <row r="38" spans="1:16" x14ac:dyDescent="0.35">
      <c r="A38" t="s">
        <v>35</v>
      </c>
    </row>
    <row r="39" spans="1:16" x14ac:dyDescent="0.35">
      <c r="A39" t="s">
        <v>39</v>
      </c>
    </row>
    <row r="40" spans="1:16" x14ac:dyDescent="0.35">
      <c r="A40" t="s">
        <v>40</v>
      </c>
    </row>
    <row r="41" spans="1:16" x14ac:dyDescent="0.35">
      <c r="A41" t="s">
        <v>41</v>
      </c>
    </row>
    <row r="44" spans="1:16" x14ac:dyDescent="0.35">
      <c r="C44" s="11" t="s">
        <v>18</v>
      </c>
      <c r="D44" s="11" t="s">
        <v>19</v>
      </c>
      <c r="E44" s="11" t="s">
        <v>20</v>
      </c>
      <c r="F44" s="11" t="s">
        <v>21</v>
      </c>
      <c r="G44" s="11" t="s">
        <v>22</v>
      </c>
      <c r="H44" s="11" t="s">
        <v>23</v>
      </c>
      <c r="I44" s="11" t="s">
        <v>24</v>
      </c>
      <c r="J44" s="11" t="s">
        <v>25</v>
      </c>
      <c r="K44" s="11" t="s">
        <v>26</v>
      </c>
      <c r="L44" s="11" t="s">
        <v>27</v>
      </c>
      <c r="M44" s="11" t="s">
        <v>28</v>
      </c>
      <c r="N44" s="11" t="s">
        <v>29</v>
      </c>
    </row>
    <row r="45" spans="1:16" x14ac:dyDescent="0.35">
      <c r="B45" t="s">
        <v>44</v>
      </c>
      <c r="C45" s="2">
        <v>31</v>
      </c>
      <c r="D45" s="2">
        <v>28</v>
      </c>
      <c r="E45" s="2">
        <v>31</v>
      </c>
      <c r="F45" s="2">
        <v>30</v>
      </c>
      <c r="G45" s="2">
        <v>31</v>
      </c>
      <c r="H45" s="2">
        <v>30</v>
      </c>
      <c r="I45" s="2">
        <v>31</v>
      </c>
      <c r="J45" s="2">
        <v>31</v>
      </c>
      <c r="K45" s="2">
        <v>30</v>
      </c>
      <c r="L45" s="2">
        <v>31</v>
      </c>
      <c r="M45" s="2">
        <v>30</v>
      </c>
      <c r="N45" s="2">
        <v>31</v>
      </c>
    </row>
    <row r="46" spans="1:16" x14ac:dyDescent="0.35">
      <c r="B46" s="17" t="s">
        <v>9</v>
      </c>
      <c r="E46" s="18">
        <f>C45+D45+E45</f>
        <v>90</v>
      </c>
      <c r="F46" s="18"/>
      <c r="G46" s="18"/>
      <c r="H46" s="18"/>
      <c r="I46" s="18"/>
      <c r="J46" s="18"/>
      <c r="K46" s="18"/>
      <c r="L46" s="18"/>
      <c r="M46" s="18"/>
      <c r="N46" s="18"/>
      <c r="O46" s="8"/>
      <c r="P46" s="8"/>
    </row>
    <row r="47" spans="1:16" x14ac:dyDescent="0.35">
      <c r="B47" s="17" t="s">
        <v>10</v>
      </c>
      <c r="E47" s="18"/>
      <c r="F47" s="18"/>
      <c r="G47" s="18"/>
      <c r="H47" s="18"/>
      <c r="I47" s="18"/>
      <c r="J47" s="18"/>
      <c r="K47" s="18"/>
      <c r="L47" s="18"/>
      <c r="M47" s="18"/>
      <c r="N47" s="18"/>
    </row>
    <row r="48" spans="1:16" x14ac:dyDescent="0.35">
      <c r="B48" s="6" t="s">
        <v>11</v>
      </c>
      <c r="C48" s="5"/>
      <c r="D48" s="5"/>
      <c r="E48" s="19"/>
      <c r="F48" s="19"/>
      <c r="G48" s="19"/>
      <c r="H48" s="19"/>
      <c r="I48" s="19"/>
      <c r="J48" s="19"/>
      <c r="K48" s="19"/>
      <c r="L48" s="19"/>
      <c r="M48" s="19"/>
      <c r="N48" s="19"/>
    </row>
    <row r="49" spans="1:14" x14ac:dyDescent="0.35">
      <c r="B49" t="s">
        <v>8</v>
      </c>
      <c r="E49" s="15">
        <f>E46+E47-E48</f>
        <v>90</v>
      </c>
      <c r="F49" s="15">
        <f t="shared" ref="F49:N49" si="2">F46+F47-F48</f>
        <v>0</v>
      </c>
      <c r="G49" s="15">
        <f t="shared" si="2"/>
        <v>0</v>
      </c>
      <c r="H49" s="15">
        <f t="shared" si="2"/>
        <v>0</v>
      </c>
      <c r="I49" s="15">
        <f t="shared" si="2"/>
        <v>0</v>
      </c>
      <c r="J49" s="15">
        <f t="shared" si="2"/>
        <v>0</v>
      </c>
      <c r="K49" s="15">
        <f t="shared" si="2"/>
        <v>0</v>
      </c>
      <c r="L49" s="15">
        <f t="shared" si="2"/>
        <v>0</v>
      </c>
      <c r="M49" s="15">
        <f t="shared" si="2"/>
        <v>0</v>
      </c>
      <c r="N49" s="15">
        <f t="shared" si="2"/>
        <v>0</v>
      </c>
    </row>
    <row r="51" spans="1:14" x14ac:dyDescent="0.35">
      <c r="A51" s="16" t="s">
        <v>46</v>
      </c>
    </row>
    <row r="52" spans="1:14" x14ac:dyDescent="0.35">
      <c r="A52" t="s">
        <v>47</v>
      </c>
    </row>
    <row r="53" spans="1:14" x14ac:dyDescent="0.35">
      <c r="A53" t="s">
        <v>39</v>
      </c>
    </row>
    <row r="54" spans="1:14" x14ac:dyDescent="0.35">
      <c r="A54" t="s">
        <v>40</v>
      </c>
    </row>
    <row r="55" spans="1:14" x14ac:dyDescent="0.35">
      <c r="A55" t="s">
        <v>41</v>
      </c>
    </row>
    <row r="58" spans="1:14" x14ac:dyDescent="0.35">
      <c r="C58" s="11" t="s">
        <v>18</v>
      </c>
      <c r="D58" s="11" t="s">
        <v>19</v>
      </c>
      <c r="E58" s="11" t="s">
        <v>20</v>
      </c>
      <c r="F58" s="11" t="s">
        <v>21</v>
      </c>
      <c r="G58" s="11" t="s">
        <v>22</v>
      </c>
      <c r="H58" s="11" t="s">
        <v>23</v>
      </c>
      <c r="I58" s="11" t="s">
        <v>24</v>
      </c>
      <c r="J58" s="11" t="s">
        <v>25</v>
      </c>
      <c r="K58" s="11" t="s">
        <v>26</v>
      </c>
      <c r="L58" s="11" t="s">
        <v>27</v>
      </c>
      <c r="M58" s="11" t="s">
        <v>28</v>
      </c>
      <c r="N58" s="11" t="s">
        <v>29</v>
      </c>
    </row>
    <row r="59" spans="1:14" x14ac:dyDescent="0.35">
      <c r="B59" t="s">
        <v>44</v>
      </c>
      <c r="C59" s="2">
        <v>31</v>
      </c>
      <c r="D59" s="2">
        <v>28</v>
      </c>
      <c r="E59" s="2">
        <v>31</v>
      </c>
      <c r="F59" s="2">
        <v>30</v>
      </c>
      <c r="G59" s="2">
        <v>31</v>
      </c>
      <c r="H59" s="2">
        <v>30</v>
      </c>
      <c r="I59" s="2">
        <v>31</v>
      </c>
      <c r="J59" s="2">
        <v>31</v>
      </c>
      <c r="K59" s="2">
        <v>30</v>
      </c>
      <c r="L59" s="2">
        <v>31</v>
      </c>
      <c r="M59" s="2">
        <v>30</v>
      </c>
      <c r="N59" s="2">
        <v>31</v>
      </c>
    </row>
    <row r="60" spans="1:14" x14ac:dyDescent="0.35">
      <c r="B60" s="17" t="s">
        <v>9</v>
      </c>
      <c r="E60" s="18"/>
      <c r="F60" s="18"/>
      <c r="G60" s="18"/>
      <c r="H60" s="18"/>
      <c r="I60" s="18"/>
      <c r="J60" s="18"/>
      <c r="K60" s="18"/>
      <c r="L60" s="18"/>
      <c r="M60" s="18"/>
      <c r="N60" s="18"/>
    </row>
    <row r="61" spans="1:14" x14ac:dyDescent="0.35">
      <c r="B61" s="17" t="s">
        <v>10</v>
      </c>
      <c r="E61" s="18"/>
      <c r="F61" s="18"/>
      <c r="G61" s="18"/>
      <c r="H61" s="18"/>
      <c r="I61" s="18"/>
      <c r="J61" s="18"/>
      <c r="K61" s="18"/>
      <c r="L61" s="18"/>
      <c r="M61" s="18"/>
      <c r="N61" s="18"/>
    </row>
    <row r="62" spans="1:14" x14ac:dyDescent="0.35">
      <c r="B62" s="6" t="s">
        <v>11</v>
      </c>
      <c r="C62" s="5"/>
      <c r="D62" s="5"/>
      <c r="E62" s="19"/>
      <c r="F62" s="19"/>
      <c r="G62" s="19"/>
      <c r="H62" s="19"/>
      <c r="I62" s="19"/>
      <c r="J62" s="19"/>
      <c r="K62" s="19"/>
      <c r="L62" s="19"/>
      <c r="M62" s="19"/>
      <c r="N62" s="19"/>
    </row>
    <row r="63" spans="1:14" x14ac:dyDescent="0.35">
      <c r="B63" t="s">
        <v>8</v>
      </c>
      <c r="E63" s="15">
        <f>E60+E61-E62</f>
        <v>0</v>
      </c>
      <c r="F63" s="15">
        <f t="shared" ref="F63:N63" si="3">F60+F61-F62</f>
        <v>0</v>
      </c>
      <c r="G63" s="15">
        <f t="shared" si="3"/>
        <v>0</v>
      </c>
      <c r="H63" s="15">
        <f t="shared" si="3"/>
        <v>0</v>
      </c>
      <c r="I63" s="15">
        <f t="shared" si="3"/>
        <v>0</v>
      </c>
      <c r="J63" s="15">
        <f t="shared" si="3"/>
        <v>0</v>
      </c>
      <c r="K63" s="15">
        <f t="shared" si="3"/>
        <v>0</v>
      </c>
      <c r="L63" s="15">
        <f t="shared" si="3"/>
        <v>0</v>
      </c>
      <c r="M63" s="15">
        <f t="shared" si="3"/>
        <v>0</v>
      </c>
      <c r="N63" s="15">
        <f t="shared" si="3"/>
        <v>0</v>
      </c>
    </row>
    <row r="66" spans="1:1" x14ac:dyDescent="0.35">
      <c r="A66" s="16" t="s">
        <v>49</v>
      </c>
    </row>
    <row r="72" spans="1:1" x14ac:dyDescent="0.35">
      <c r="A72" s="16" t="s">
        <v>54</v>
      </c>
    </row>
    <row r="73" spans="1:1" x14ac:dyDescent="0.35">
      <c r="A73" t="s">
        <v>59</v>
      </c>
    </row>
    <row r="74" spans="1:1" x14ac:dyDescent="0.35">
      <c r="A74" t="s">
        <v>60</v>
      </c>
    </row>
    <row r="75" spans="1:1" x14ac:dyDescent="0.35">
      <c r="A75" t="s">
        <v>61</v>
      </c>
    </row>
    <row r="77" spans="1:1" x14ac:dyDescent="0.35">
      <c r="A77" s="16" t="s">
        <v>53</v>
      </c>
    </row>
    <row r="78" spans="1:1" x14ac:dyDescent="0.35">
      <c r="A78" t="s">
        <v>62</v>
      </c>
    </row>
    <row r="79" spans="1:1" x14ac:dyDescent="0.35">
      <c r="A79" t="s">
        <v>63</v>
      </c>
    </row>
  </sheetData>
  <mergeCells count="2">
    <mergeCell ref="B10:M10"/>
    <mergeCell ref="C16:N16"/>
  </mergeCells>
  <pageMargins left="0.7" right="0.7" top="0.75" bottom="0.75" header="0.3" footer="0.3"/>
  <pageSetup scale="4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79"/>
  <sheetViews>
    <sheetView workbookViewId="0">
      <selection activeCell="F23" sqref="F23"/>
    </sheetView>
  </sheetViews>
  <sheetFormatPr defaultRowHeight="14.5" x14ac:dyDescent="0.35"/>
  <cols>
    <col min="1" max="6" width="10.54296875" customWidth="1"/>
    <col min="7" max="7" width="11.1796875" customWidth="1"/>
    <col min="8" max="14" width="10.54296875" customWidth="1"/>
  </cols>
  <sheetData>
    <row r="1" spans="1:14" ht="15.5" x14ac:dyDescent="0.35">
      <c r="A1" s="4" t="s">
        <v>65</v>
      </c>
      <c r="B1" s="4"/>
    </row>
    <row r="3" spans="1:14" x14ac:dyDescent="0.35">
      <c r="A3" t="s">
        <v>30</v>
      </c>
    </row>
    <row r="4" spans="1:14" x14ac:dyDescent="0.35">
      <c r="A4" t="s">
        <v>31</v>
      </c>
    </row>
    <row r="5" spans="1:14" x14ac:dyDescent="0.35">
      <c r="A5" t="s">
        <v>33</v>
      </c>
    </row>
    <row r="6" spans="1:14" x14ac:dyDescent="0.35">
      <c r="A6" t="s">
        <v>32</v>
      </c>
    </row>
    <row r="7" spans="1:14" x14ac:dyDescent="0.35">
      <c r="A7" t="s">
        <v>48</v>
      </c>
    </row>
    <row r="9" spans="1:14" x14ac:dyDescent="0.35">
      <c r="A9" s="3" t="s">
        <v>5</v>
      </c>
      <c r="B9" s="3"/>
    </row>
    <row r="10" spans="1:14" x14ac:dyDescent="0.35">
      <c r="A10" s="12"/>
      <c r="B10" s="21">
        <v>2019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</row>
    <row r="11" spans="1:14" x14ac:dyDescent="0.35">
      <c r="A11" s="1" t="s">
        <v>4</v>
      </c>
      <c r="B11" s="11" t="s">
        <v>18</v>
      </c>
      <c r="C11" s="11" t="s">
        <v>19</v>
      </c>
      <c r="D11" s="11" t="s">
        <v>20</v>
      </c>
      <c r="E11" s="11" t="s">
        <v>21</v>
      </c>
      <c r="F11" s="11" t="s">
        <v>22</v>
      </c>
      <c r="G11" s="11" t="s">
        <v>23</v>
      </c>
      <c r="H11" s="11" t="s">
        <v>24</v>
      </c>
      <c r="I11" s="11" t="s">
        <v>25</v>
      </c>
      <c r="J11" s="11" t="s">
        <v>26</v>
      </c>
      <c r="K11" s="11" t="s">
        <v>27</v>
      </c>
      <c r="L11" s="11" t="s">
        <v>28</v>
      </c>
      <c r="M11" s="11" t="s">
        <v>29</v>
      </c>
    </row>
    <row r="12" spans="1:14" x14ac:dyDescent="0.35">
      <c r="A12" t="s">
        <v>6</v>
      </c>
      <c r="B12" s="2">
        <v>20</v>
      </c>
      <c r="C12" s="2">
        <v>22</v>
      </c>
      <c r="D12" s="2">
        <v>23</v>
      </c>
      <c r="E12" s="2">
        <v>24</v>
      </c>
      <c r="F12" s="2">
        <v>25</v>
      </c>
      <c r="G12" s="2">
        <v>30</v>
      </c>
      <c r="H12" s="2">
        <v>32</v>
      </c>
      <c r="I12" s="2">
        <v>32</v>
      </c>
      <c r="J12" s="2">
        <v>25</v>
      </c>
      <c r="K12" s="2">
        <v>23</v>
      </c>
      <c r="L12" s="2">
        <v>22</v>
      </c>
      <c r="M12" s="2">
        <v>18</v>
      </c>
    </row>
    <row r="13" spans="1:14" x14ac:dyDescent="0.35">
      <c r="A13" s="13" t="s">
        <v>7</v>
      </c>
      <c r="B13" s="2">
        <v>15</v>
      </c>
      <c r="C13" s="2">
        <v>16</v>
      </c>
      <c r="D13" s="2">
        <v>17</v>
      </c>
      <c r="E13" s="2">
        <v>17</v>
      </c>
      <c r="F13" s="2">
        <v>18</v>
      </c>
      <c r="G13" s="2">
        <v>23</v>
      </c>
      <c r="H13" s="2">
        <v>25</v>
      </c>
      <c r="I13" s="2">
        <v>26</v>
      </c>
      <c r="J13" s="2">
        <v>17</v>
      </c>
      <c r="K13" s="2">
        <v>16</v>
      </c>
      <c r="L13" s="2">
        <v>15</v>
      </c>
      <c r="M13" s="2">
        <v>15</v>
      </c>
    </row>
    <row r="14" spans="1:14" x14ac:dyDescent="0.35">
      <c r="A14" s="13"/>
      <c r="B14" s="13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35">
      <c r="A15" s="3" t="s">
        <v>3</v>
      </c>
      <c r="B15" s="3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35">
      <c r="A16" s="12"/>
      <c r="B16" s="1">
        <v>2018</v>
      </c>
      <c r="C16" s="21">
        <v>2019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x14ac:dyDescent="0.35">
      <c r="A17" s="1" t="s">
        <v>4</v>
      </c>
      <c r="B17" s="1" t="s">
        <v>29</v>
      </c>
      <c r="C17" s="11" t="s">
        <v>18</v>
      </c>
      <c r="D17" s="11" t="s">
        <v>19</v>
      </c>
      <c r="E17" s="11" t="s">
        <v>20</v>
      </c>
      <c r="F17" s="11" t="s">
        <v>21</v>
      </c>
      <c r="G17" s="11" t="s">
        <v>22</v>
      </c>
      <c r="H17" s="11" t="s">
        <v>23</v>
      </c>
      <c r="I17" s="11" t="s">
        <v>24</v>
      </c>
      <c r="J17" s="11" t="s">
        <v>25</v>
      </c>
      <c r="K17" s="11" t="s">
        <v>26</v>
      </c>
      <c r="L17" s="11" t="s">
        <v>27</v>
      </c>
      <c r="M17" s="11" t="s">
        <v>28</v>
      </c>
      <c r="N17" s="11" t="s">
        <v>29</v>
      </c>
    </row>
    <row r="18" spans="1:14" x14ac:dyDescent="0.35">
      <c r="A18" t="s">
        <v>0</v>
      </c>
      <c r="B18" s="2">
        <v>50</v>
      </c>
      <c r="C18" s="2">
        <v>55</v>
      </c>
      <c r="D18" s="2">
        <v>55</v>
      </c>
      <c r="E18" s="14">
        <v>55</v>
      </c>
      <c r="F18" s="14">
        <v>60</v>
      </c>
      <c r="G18" s="14">
        <v>60</v>
      </c>
      <c r="H18" s="14">
        <v>65</v>
      </c>
      <c r="I18" s="14">
        <v>50</v>
      </c>
      <c r="J18" s="14">
        <v>45</v>
      </c>
      <c r="K18" s="14">
        <v>45</v>
      </c>
      <c r="L18" s="14">
        <v>45</v>
      </c>
      <c r="M18" s="14">
        <v>40</v>
      </c>
      <c r="N18" s="14">
        <v>35</v>
      </c>
    </row>
    <row r="19" spans="1:14" x14ac:dyDescent="0.35">
      <c r="A19" t="s">
        <v>1</v>
      </c>
      <c r="B19" s="2">
        <v>8</v>
      </c>
      <c r="C19" s="2">
        <v>9</v>
      </c>
      <c r="D19" s="2">
        <v>10</v>
      </c>
      <c r="E19" s="14">
        <v>11</v>
      </c>
      <c r="F19" s="14">
        <v>12</v>
      </c>
      <c r="G19" s="14">
        <v>15</v>
      </c>
      <c r="H19" s="14">
        <v>15</v>
      </c>
      <c r="I19" s="14">
        <v>14</v>
      </c>
      <c r="J19" s="14">
        <v>12</v>
      </c>
      <c r="K19" s="14">
        <v>10</v>
      </c>
      <c r="L19" s="14">
        <v>9</v>
      </c>
      <c r="M19" s="14">
        <v>9</v>
      </c>
      <c r="N19" s="14">
        <v>7</v>
      </c>
    </row>
    <row r="20" spans="1:14" x14ac:dyDescent="0.35">
      <c r="A20" t="s">
        <v>2</v>
      </c>
      <c r="B20" s="2">
        <v>50</v>
      </c>
      <c r="C20" s="2">
        <v>51</v>
      </c>
      <c r="D20" s="2">
        <v>52</v>
      </c>
      <c r="E20" s="14">
        <v>53</v>
      </c>
      <c r="F20" s="14">
        <v>55</v>
      </c>
      <c r="G20" s="14">
        <v>60</v>
      </c>
      <c r="H20" s="14">
        <v>65</v>
      </c>
      <c r="I20" s="14">
        <v>65</v>
      </c>
      <c r="J20" s="14">
        <v>70</v>
      </c>
      <c r="K20" s="14">
        <v>65</v>
      </c>
      <c r="L20" s="14">
        <v>60</v>
      </c>
      <c r="M20" s="14">
        <v>62</v>
      </c>
      <c r="N20" s="14">
        <v>65</v>
      </c>
    </row>
    <row r="21" spans="1:14" x14ac:dyDescent="0.35">
      <c r="C21" s="2"/>
      <c r="D21" s="2"/>
      <c r="E21" s="2"/>
    </row>
    <row r="24" spans="1:14" x14ac:dyDescent="0.35">
      <c r="A24" s="16" t="s">
        <v>34</v>
      </c>
    </row>
    <row r="25" spans="1:14" x14ac:dyDescent="0.35">
      <c r="A25" t="s">
        <v>35</v>
      </c>
      <c r="G25" s="1" t="s">
        <v>17</v>
      </c>
      <c r="H25" s="1">
        <v>2019</v>
      </c>
    </row>
    <row r="26" spans="1:14" x14ac:dyDescent="0.35">
      <c r="A26" t="s">
        <v>38</v>
      </c>
      <c r="G26" s="7" t="s">
        <v>12</v>
      </c>
      <c r="H26" s="20">
        <f>AVERAGE(B19:N19)/SUM(B13:M13)*365</f>
        <v>17.994755244755247</v>
      </c>
    </row>
    <row r="27" spans="1:14" x14ac:dyDescent="0.35">
      <c r="A27" t="s">
        <v>43</v>
      </c>
      <c r="G27" s="7" t="s">
        <v>13</v>
      </c>
      <c r="H27" s="8">
        <f>AVERAGE(B18:N18)/SUM(B12:M12)*365</f>
        <v>62.603950103950098</v>
      </c>
    </row>
    <row r="28" spans="1:14" x14ac:dyDescent="0.35">
      <c r="A28" t="s">
        <v>42</v>
      </c>
      <c r="G28" s="9" t="s">
        <v>14</v>
      </c>
      <c r="H28" s="10">
        <f>AVERAGE(B20:N20)/SUM(B13:M13)*365</f>
        <v>98.652097902097893</v>
      </c>
    </row>
    <row r="29" spans="1:14" x14ac:dyDescent="0.35">
      <c r="G29" s="7" t="s">
        <v>15</v>
      </c>
      <c r="H29" s="15">
        <f>H26+H27-H28</f>
        <v>-18.053392553392541</v>
      </c>
      <c r="I29" t="s">
        <v>16</v>
      </c>
    </row>
    <row r="30" spans="1:14" x14ac:dyDescent="0.35">
      <c r="A30" s="16" t="s">
        <v>36</v>
      </c>
    </row>
    <row r="31" spans="1:14" x14ac:dyDescent="0.35">
      <c r="A31" t="s">
        <v>37</v>
      </c>
      <c r="G31" s="1" t="s">
        <v>17</v>
      </c>
      <c r="H31" s="1">
        <v>2019</v>
      </c>
    </row>
    <row r="32" spans="1:14" x14ac:dyDescent="0.35">
      <c r="A32" t="s">
        <v>38</v>
      </c>
      <c r="G32" s="7" t="s">
        <v>12</v>
      </c>
      <c r="H32" s="8">
        <f>(AVERAGE(B19,N19))/SUM(B13:M13)*365</f>
        <v>12.443181818181817</v>
      </c>
    </row>
    <row r="33" spans="1:16" x14ac:dyDescent="0.35">
      <c r="A33" t="s">
        <v>43</v>
      </c>
      <c r="G33" s="7" t="s">
        <v>13</v>
      </c>
      <c r="H33" s="8">
        <f>AVERAGE(B18,N18)/SUM(B12:M12)*365</f>
        <v>52.407094594594597</v>
      </c>
    </row>
    <row r="34" spans="1:16" x14ac:dyDescent="0.35">
      <c r="A34" t="s">
        <v>42</v>
      </c>
      <c r="G34" s="9" t="s">
        <v>14</v>
      </c>
      <c r="H34" s="10">
        <f>(AVERAGE(B20,N20))/SUM(B13:M13)*365</f>
        <v>95.397727272727266</v>
      </c>
    </row>
    <row r="35" spans="1:16" x14ac:dyDescent="0.35">
      <c r="G35" s="7" t="s">
        <v>15</v>
      </c>
      <c r="H35" s="15">
        <f>H32+H33-H34</f>
        <v>-30.547450859950857</v>
      </c>
      <c r="I35" t="s">
        <v>16</v>
      </c>
    </row>
    <row r="37" spans="1:16" x14ac:dyDescent="0.35">
      <c r="A37" s="16" t="s">
        <v>45</v>
      </c>
    </row>
    <row r="38" spans="1:16" x14ac:dyDescent="0.35">
      <c r="A38" t="s">
        <v>35</v>
      </c>
    </row>
    <row r="39" spans="1:16" x14ac:dyDescent="0.35">
      <c r="A39" t="s">
        <v>39</v>
      </c>
    </row>
    <row r="40" spans="1:16" x14ac:dyDescent="0.35">
      <c r="A40" t="s">
        <v>40</v>
      </c>
    </row>
    <row r="41" spans="1:16" x14ac:dyDescent="0.35">
      <c r="A41" t="s">
        <v>41</v>
      </c>
    </row>
    <row r="44" spans="1:16" x14ac:dyDescent="0.35">
      <c r="C44" s="11" t="s">
        <v>18</v>
      </c>
      <c r="D44" s="11" t="s">
        <v>19</v>
      </c>
      <c r="E44" s="11" t="s">
        <v>20</v>
      </c>
      <c r="F44" s="11" t="s">
        <v>21</v>
      </c>
      <c r="G44" s="11" t="s">
        <v>22</v>
      </c>
      <c r="H44" s="11" t="s">
        <v>23</v>
      </c>
      <c r="I44" s="11" t="s">
        <v>24</v>
      </c>
      <c r="J44" s="11" t="s">
        <v>25</v>
      </c>
      <c r="K44" s="11" t="s">
        <v>26</v>
      </c>
      <c r="L44" s="11" t="s">
        <v>27</v>
      </c>
      <c r="M44" s="11" t="s">
        <v>28</v>
      </c>
      <c r="N44" s="11" t="s">
        <v>29</v>
      </c>
    </row>
    <row r="45" spans="1:16" x14ac:dyDescent="0.35">
      <c r="B45" t="s">
        <v>44</v>
      </c>
      <c r="C45" s="2">
        <v>31</v>
      </c>
      <c r="D45" s="2">
        <v>28</v>
      </c>
      <c r="E45" s="2">
        <v>31</v>
      </c>
      <c r="F45" s="2">
        <v>30</v>
      </c>
      <c r="G45" s="2">
        <v>31</v>
      </c>
      <c r="H45" s="2">
        <v>30</v>
      </c>
      <c r="I45" s="2">
        <v>31</v>
      </c>
      <c r="J45" s="2">
        <v>31</v>
      </c>
      <c r="K45" s="2">
        <v>30</v>
      </c>
      <c r="L45" s="2">
        <v>31</v>
      </c>
      <c r="M45" s="2">
        <v>30</v>
      </c>
      <c r="N45" s="2">
        <v>31</v>
      </c>
    </row>
    <row r="46" spans="1:16" x14ac:dyDescent="0.35">
      <c r="B46" s="17" t="s">
        <v>9</v>
      </c>
      <c r="E46" s="8">
        <f>AVERAGE(B19:E19)/SUM(B13:D13)*SUM(C$45:E$45)</f>
        <v>17.8125</v>
      </c>
      <c r="F46" s="8">
        <f t="shared" ref="F46:N46" si="0">AVERAGE(C19:F19)/SUM(C13:E13)*SUM(D$45:F$45)</f>
        <v>18.689999999999998</v>
      </c>
      <c r="G46" s="8">
        <f t="shared" si="0"/>
        <v>21.230769230769234</v>
      </c>
      <c r="H46" s="8">
        <f t="shared" si="0"/>
        <v>20.788793103448278</v>
      </c>
      <c r="I46" s="8">
        <f t="shared" si="0"/>
        <v>19.515151515151516</v>
      </c>
      <c r="J46" s="8">
        <f t="shared" si="0"/>
        <v>17.405405405405407</v>
      </c>
      <c r="K46" s="8">
        <f t="shared" si="0"/>
        <v>17.25</v>
      </c>
      <c r="L46" s="8">
        <f t="shared" si="0"/>
        <v>17.542372881355931</v>
      </c>
      <c r="M46" s="8">
        <f t="shared" si="0"/>
        <v>18.958333333333336</v>
      </c>
      <c r="N46" s="8">
        <f t="shared" si="0"/>
        <v>17.5</v>
      </c>
      <c r="O46" s="8"/>
      <c r="P46" s="8"/>
    </row>
    <row r="47" spans="1:16" x14ac:dyDescent="0.35">
      <c r="B47" s="17" t="s">
        <v>10</v>
      </c>
      <c r="E47" s="8">
        <f>AVERAGE(B18:E18)/SUM(B12:D12)*SUM(C45:E45)</f>
        <v>74.42307692307692</v>
      </c>
      <c r="F47" s="8">
        <f t="shared" ref="F47:N47" si="1">AVERAGE(C18:F18)/SUM(C12:E12)*SUM(D45:F45)</f>
        <v>72.554347826086953</v>
      </c>
      <c r="G47" s="8">
        <f t="shared" si="1"/>
        <v>73.472222222222229</v>
      </c>
      <c r="H47" s="8">
        <f t="shared" si="1"/>
        <v>69.113924050632917</v>
      </c>
      <c r="I47" s="8">
        <f t="shared" si="1"/>
        <v>62.1264367816092</v>
      </c>
      <c r="J47" s="8">
        <f t="shared" si="1"/>
        <v>53.829787234042556</v>
      </c>
      <c r="K47" s="8">
        <f t="shared" si="1"/>
        <v>52.977528089887642</v>
      </c>
      <c r="L47" s="8">
        <f t="shared" si="1"/>
        <v>53.1875</v>
      </c>
      <c r="M47" s="8">
        <f t="shared" si="1"/>
        <v>56.875</v>
      </c>
      <c r="N47" s="8">
        <f t="shared" si="1"/>
        <v>60.238095238095241</v>
      </c>
    </row>
    <row r="48" spans="1:16" x14ac:dyDescent="0.35">
      <c r="B48" s="6" t="s">
        <v>11</v>
      </c>
      <c r="C48" s="5"/>
      <c r="D48" s="5"/>
      <c r="E48" s="10">
        <f>AVERAGE(B20:E20)/SUM(B13:D13)*SUM(C45:E45)</f>
        <v>96.5625</v>
      </c>
      <c r="F48" s="10">
        <f t="shared" ref="F48:M48" si="2">AVERAGE(C20:F20)/SUM(C13:E13)*SUM(D45:F45)</f>
        <v>93.894999999999996</v>
      </c>
      <c r="G48" s="10">
        <f t="shared" si="2"/>
        <v>97.307692307692307</v>
      </c>
      <c r="H48" s="10">
        <f t="shared" si="2"/>
        <v>91.392241379310349</v>
      </c>
      <c r="I48" s="10">
        <f t="shared" si="2"/>
        <v>85.378787878787875</v>
      </c>
      <c r="J48" s="10">
        <f t="shared" si="2"/>
        <v>80.810810810810807</v>
      </c>
      <c r="K48" s="10">
        <f t="shared" si="2"/>
        <v>89.632352941176464</v>
      </c>
      <c r="L48" s="10">
        <f t="shared" si="2"/>
        <v>101.35593220338983</v>
      </c>
      <c r="M48" s="10">
        <f t="shared" si="2"/>
        <v>121.80729166666667</v>
      </c>
      <c r="N48" s="10">
        <f>AVERAGE(K20:N20)/SUM(K13:M13)*SUM(L45:N45)</f>
        <v>126.00000000000001</v>
      </c>
    </row>
    <row r="49" spans="1:14" x14ac:dyDescent="0.35">
      <c r="B49" t="s">
        <v>8</v>
      </c>
      <c r="E49" s="15">
        <f>E46+E47-E48</f>
        <v>-4.3269230769230802</v>
      </c>
      <c r="F49" s="15">
        <f t="shared" ref="F49:N49" si="3">F46+F47-F48</f>
        <v>-2.6506521739130449</v>
      </c>
      <c r="G49" s="15">
        <f t="shared" si="3"/>
        <v>-2.6047008547008517</v>
      </c>
      <c r="H49" s="15">
        <f t="shared" si="3"/>
        <v>-1.4895242252291609</v>
      </c>
      <c r="I49" s="15">
        <f t="shared" si="3"/>
        <v>-3.7371995820271593</v>
      </c>
      <c r="J49" s="15">
        <f t="shared" si="3"/>
        <v>-9.5756181713628479</v>
      </c>
      <c r="K49" s="15">
        <f t="shared" si="3"/>
        <v>-19.404824851288822</v>
      </c>
      <c r="L49" s="15">
        <f t="shared" si="3"/>
        <v>-30.626059322033896</v>
      </c>
      <c r="M49" s="15">
        <f t="shared" si="3"/>
        <v>-45.973958333333329</v>
      </c>
      <c r="N49" s="15">
        <f t="shared" si="3"/>
        <v>-48.261904761904773</v>
      </c>
    </row>
    <row r="51" spans="1:14" x14ac:dyDescent="0.35">
      <c r="A51" s="16" t="s">
        <v>46</v>
      </c>
    </row>
    <row r="52" spans="1:14" x14ac:dyDescent="0.35">
      <c r="A52" t="s">
        <v>47</v>
      </c>
    </row>
    <row r="53" spans="1:14" x14ac:dyDescent="0.35">
      <c r="A53" t="s">
        <v>39</v>
      </c>
    </row>
    <row r="54" spans="1:14" x14ac:dyDescent="0.35">
      <c r="A54" t="s">
        <v>40</v>
      </c>
    </row>
    <row r="55" spans="1:14" x14ac:dyDescent="0.35">
      <c r="A55" t="s">
        <v>41</v>
      </c>
    </row>
    <row r="58" spans="1:14" x14ac:dyDescent="0.35">
      <c r="C58" s="11" t="s">
        <v>18</v>
      </c>
      <c r="D58" s="11" t="s">
        <v>19</v>
      </c>
      <c r="E58" s="11" t="s">
        <v>20</v>
      </c>
      <c r="F58" s="11" t="s">
        <v>21</v>
      </c>
      <c r="G58" s="11" t="s">
        <v>22</v>
      </c>
      <c r="H58" s="11" t="s">
        <v>23</v>
      </c>
      <c r="I58" s="11" t="s">
        <v>24</v>
      </c>
      <c r="J58" s="11" t="s">
        <v>25</v>
      </c>
      <c r="K58" s="11" t="s">
        <v>26</v>
      </c>
      <c r="L58" s="11" t="s">
        <v>27</v>
      </c>
      <c r="M58" s="11" t="s">
        <v>28</v>
      </c>
      <c r="N58" s="11" t="s">
        <v>29</v>
      </c>
    </row>
    <row r="59" spans="1:14" x14ac:dyDescent="0.35">
      <c r="B59" t="s">
        <v>44</v>
      </c>
      <c r="C59" s="2">
        <v>31</v>
      </c>
      <c r="D59" s="2">
        <v>28</v>
      </c>
      <c r="E59" s="2">
        <v>31</v>
      </c>
      <c r="F59" s="2">
        <v>30</v>
      </c>
      <c r="G59" s="2">
        <v>31</v>
      </c>
      <c r="H59" s="2">
        <v>30</v>
      </c>
      <c r="I59" s="2">
        <v>31</v>
      </c>
      <c r="J59" s="2">
        <v>31</v>
      </c>
      <c r="K59" s="2">
        <v>30</v>
      </c>
      <c r="L59" s="2">
        <v>31</v>
      </c>
      <c r="M59" s="2">
        <v>30</v>
      </c>
      <c r="N59" s="2">
        <v>31</v>
      </c>
    </row>
    <row r="60" spans="1:14" x14ac:dyDescent="0.35">
      <c r="B60" s="17" t="s">
        <v>9</v>
      </c>
      <c r="E60" s="8">
        <f>AVERAGE(B19,E19)/SUM(B13:D13)*SUM(C45:E45)</f>
        <v>17.8125</v>
      </c>
      <c r="F60" s="8">
        <f>AVERAGE(C19,F19)/SUM(C13:E13)*SUM(D45:F45)</f>
        <v>18.689999999999998</v>
      </c>
      <c r="G60" s="8">
        <f t="shared" ref="G60:N60" si="4">AVERAGE(D19,G19)/SUM(D13:F13)*SUM(E45:G45)</f>
        <v>22.115384615384617</v>
      </c>
      <c r="H60" s="8">
        <f t="shared" si="4"/>
        <v>20.396551724137932</v>
      </c>
      <c r="I60" s="8">
        <f t="shared" si="4"/>
        <v>18.121212121212121</v>
      </c>
      <c r="J60" s="8">
        <f t="shared" si="4"/>
        <v>16.783783783783782</v>
      </c>
      <c r="K60" s="8">
        <f t="shared" si="4"/>
        <v>16.911764705882355</v>
      </c>
      <c r="L60" s="8">
        <f t="shared" si="4"/>
        <v>17.932203389830509</v>
      </c>
      <c r="M60" s="8">
        <f t="shared" si="4"/>
        <v>19.90625</v>
      </c>
      <c r="N60" s="8">
        <f t="shared" si="4"/>
        <v>17</v>
      </c>
    </row>
    <row r="61" spans="1:14" x14ac:dyDescent="0.35">
      <c r="B61" s="17" t="s">
        <v>10</v>
      </c>
      <c r="E61" s="8">
        <f>AVERAGE(B18,E18)/SUM(B12:D12)*SUM(C59:E59)</f>
        <v>72.692307692307693</v>
      </c>
      <c r="F61" s="8">
        <f t="shared" ref="F61:N61" si="5">AVERAGE(C18,F18)/SUM(C12:E12)*SUM(D59:F59)</f>
        <v>74.166666666666671</v>
      </c>
      <c r="G61" s="8">
        <f t="shared" si="5"/>
        <v>73.472222222222229</v>
      </c>
      <c r="H61" s="8">
        <f t="shared" si="5"/>
        <v>69.113924050632917</v>
      </c>
      <c r="I61" s="8">
        <f t="shared" si="5"/>
        <v>58.160919540229884</v>
      </c>
      <c r="J61" s="8">
        <f t="shared" si="5"/>
        <v>51.38297872340425</v>
      </c>
      <c r="K61" s="8">
        <f t="shared" si="5"/>
        <v>56.853932584269657</v>
      </c>
      <c r="L61" s="8">
        <f t="shared" si="5"/>
        <v>54.625</v>
      </c>
      <c r="M61" s="8">
        <f t="shared" si="5"/>
        <v>55.249999999999993</v>
      </c>
      <c r="N61" s="8">
        <f t="shared" si="5"/>
        <v>58.412698412698411</v>
      </c>
    </row>
    <row r="62" spans="1:14" x14ac:dyDescent="0.35">
      <c r="B62" s="6" t="s">
        <v>11</v>
      </c>
      <c r="C62" s="5"/>
      <c r="D62" s="5"/>
      <c r="E62" s="10">
        <f>AVERAGE(B20,E20)/SUM(B13:D13)*SUM(C59:E59)</f>
        <v>96.5625</v>
      </c>
      <c r="F62" s="10">
        <f t="shared" ref="F62:N62" si="6">AVERAGE(C20,F20)/SUM(C13:E13)*SUM(D59:F59)</f>
        <v>94.34</v>
      </c>
      <c r="G62" s="10">
        <f t="shared" si="6"/>
        <v>99.076923076923066</v>
      </c>
      <c r="H62" s="10">
        <f t="shared" si="6"/>
        <v>92.568965517241367</v>
      </c>
      <c r="I62" s="10">
        <f t="shared" si="6"/>
        <v>83.63636363636364</v>
      </c>
      <c r="J62" s="10">
        <f t="shared" si="6"/>
        <v>80.810810810810807</v>
      </c>
      <c r="K62" s="10">
        <f t="shared" si="6"/>
        <v>87.941176470588246</v>
      </c>
      <c r="L62" s="10">
        <f t="shared" si="6"/>
        <v>97.457627118644069</v>
      </c>
      <c r="M62" s="10">
        <f t="shared" si="6"/>
        <v>125.125</v>
      </c>
      <c r="N62" s="10">
        <f t="shared" si="6"/>
        <v>130</v>
      </c>
    </row>
    <row r="63" spans="1:14" x14ac:dyDescent="0.35">
      <c r="B63" t="s">
        <v>8</v>
      </c>
      <c r="E63" s="15">
        <f>E60+E61-E62</f>
        <v>-6.0576923076923066</v>
      </c>
      <c r="F63" s="15">
        <f t="shared" ref="F63" si="7">F60+F61-F62</f>
        <v>-1.4833333333333343</v>
      </c>
      <c r="G63" s="15">
        <f t="shared" ref="G63" si="8">G60+G61-G62</f>
        <v>-3.4893162393162243</v>
      </c>
      <c r="H63" s="15">
        <f t="shared" ref="H63" si="9">H60+H61-H62</f>
        <v>-3.0584897424705133</v>
      </c>
      <c r="I63" s="15">
        <f t="shared" ref="I63" si="10">I60+I61-I62</f>
        <v>-7.3542319749216318</v>
      </c>
      <c r="J63" s="15">
        <f t="shared" ref="J63" si="11">J60+J61-J62</f>
        <v>-12.644048303622782</v>
      </c>
      <c r="K63" s="15">
        <f t="shared" ref="K63" si="12">K60+K61-K62</f>
        <v>-14.175479180436227</v>
      </c>
      <c r="L63" s="15">
        <f t="shared" ref="L63" si="13">L60+L61-L62</f>
        <v>-24.900423728813564</v>
      </c>
      <c r="M63" s="15">
        <f t="shared" ref="M63" si="14">M60+M61-M62</f>
        <v>-49.96875</v>
      </c>
      <c r="N63" s="15">
        <f t="shared" ref="N63" si="15">N60+N61-N62</f>
        <v>-54.587301587301596</v>
      </c>
    </row>
    <row r="66" spans="1:1" x14ac:dyDescent="0.35">
      <c r="A66" s="16" t="s">
        <v>49</v>
      </c>
    </row>
    <row r="67" spans="1:1" x14ac:dyDescent="0.35">
      <c r="A67" t="s">
        <v>50</v>
      </c>
    </row>
    <row r="68" spans="1:1" x14ac:dyDescent="0.35">
      <c r="A68" t="s">
        <v>52</v>
      </c>
    </row>
    <row r="69" spans="1:1" x14ac:dyDescent="0.35">
      <c r="A69" t="s">
        <v>51</v>
      </c>
    </row>
    <row r="72" spans="1:1" x14ac:dyDescent="0.35">
      <c r="A72" s="16" t="s">
        <v>54</v>
      </c>
    </row>
    <row r="73" spans="1:1" x14ac:dyDescent="0.35">
      <c r="A73" t="s">
        <v>57</v>
      </c>
    </row>
    <row r="74" spans="1:1" x14ac:dyDescent="0.35">
      <c r="A74" t="s">
        <v>55</v>
      </c>
    </row>
    <row r="75" spans="1:1" x14ac:dyDescent="0.35">
      <c r="A75" t="s">
        <v>56</v>
      </c>
    </row>
    <row r="77" spans="1:1" x14ac:dyDescent="0.35">
      <c r="A77" s="16" t="s">
        <v>53</v>
      </c>
    </row>
    <row r="78" spans="1:1" x14ac:dyDescent="0.35">
      <c r="A78" t="s">
        <v>58</v>
      </c>
    </row>
    <row r="79" spans="1:1" x14ac:dyDescent="0.35">
      <c r="A79" t="s">
        <v>66</v>
      </c>
    </row>
  </sheetData>
  <mergeCells count="2">
    <mergeCell ref="C16:N16"/>
    <mergeCell ref="B10:M10"/>
  </mergeCells>
  <pageMargins left="0.7" right="0.7" top="0.75" bottom="0.75" header="0.3" footer="0.3"/>
  <pageSetup scale="4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CCC Case Question</vt:lpstr>
      <vt:lpstr>CCC Case Answer</vt:lpstr>
    </vt:vector>
  </TitlesOfParts>
  <Company>NWN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Carpenter Jr</dc:creator>
  <cp:lastModifiedBy>User</cp:lastModifiedBy>
  <cp:lastPrinted>2020-01-06T21:57:13Z</cp:lastPrinted>
  <dcterms:created xsi:type="dcterms:W3CDTF">2020-01-02T22:45:49Z</dcterms:created>
  <dcterms:modified xsi:type="dcterms:W3CDTF">2021-08-05T20:15:12Z</dcterms:modified>
</cp:coreProperties>
</file>