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4\"/>
    </mc:Choice>
  </mc:AlternateContent>
  <xr:revisionPtr revIDLastSave="0" documentId="13_ncr:1_{D36DB45F-5C42-4114-AE46-E88F028817DB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P&amp;L" sheetId="1" r:id="rId1"/>
    <sheet name="BS" sheetId="2" r:id="rId2"/>
    <sheet name="CF" sheetId="3" r:id="rId3"/>
    <sheet name="P&amp;L - Answer" sheetId="4" r:id="rId4"/>
    <sheet name="BS - Answer" sheetId="5" r:id="rId5"/>
    <sheet name="CF - Answ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6" l="1"/>
  <c r="C41" i="6" s="1"/>
  <c r="B39" i="6"/>
  <c r="C38" i="6" s="1"/>
  <c r="B38" i="6"/>
  <c r="C12" i="6"/>
  <c r="B12" i="6"/>
  <c r="B44" i="5"/>
  <c r="G42" i="5"/>
  <c r="F42" i="5"/>
  <c r="G41" i="5"/>
  <c r="F41" i="5"/>
  <c r="D36" i="5"/>
  <c r="C36" i="5"/>
  <c r="B36" i="5"/>
  <c r="G35" i="5"/>
  <c r="F35" i="5"/>
  <c r="G34" i="5"/>
  <c r="C27" i="6" s="1"/>
  <c r="F34" i="5"/>
  <c r="B27" i="6" s="1"/>
  <c r="D31" i="5"/>
  <c r="D38" i="5" s="1"/>
  <c r="C31" i="5"/>
  <c r="B31" i="5"/>
  <c r="B38" i="5" s="1"/>
  <c r="G30" i="5"/>
  <c r="C20" i="6" s="1"/>
  <c r="F30" i="5"/>
  <c r="B20" i="6" s="1"/>
  <c r="G29" i="5"/>
  <c r="C19" i="6" s="1"/>
  <c r="F29" i="5"/>
  <c r="B19" i="6" s="1"/>
  <c r="G28" i="5"/>
  <c r="F28" i="5"/>
  <c r="G27" i="5"/>
  <c r="C18" i="6" s="1"/>
  <c r="F27" i="5"/>
  <c r="B18" i="6" s="1"/>
  <c r="G20" i="5"/>
  <c r="C26" i="6" s="1"/>
  <c r="F20" i="5"/>
  <c r="B26" i="6" s="1"/>
  <c r="D18" i="5"/>
  <c r="C18" i="5"/>
  <c r="B18" i="5"/>
  <c r="G17" i="5"/>
  <c r="F17" i="5"/>
  <c r="G16" i="5"/>
  <c r="C25" i="6" s="1"/>
  <c r="F16" i="5"/>
  <c r="B25" i="6" s="1"/>
  <c r="D14" i="5"/>
  <c r="C14" i="5"/>
  <c r="B14" i="5"/>
  <c r="G13" i="5"/>
  <c r="C17" i="6" s="1"/>
  <c r="F13" i="5"/>
  <c r="B17" i="6" s="1"/>
  <c r="G12" i="5"/>
  <c r="C16" i="6" s="1"/>
  <c r="F12" i="5"/>
  <c r="B16" i="6" s="1"/>
  <c r="G11" i="5"/>
  <c r="C15" i="6" s="1"/>
  <c r="F11" i="5"/>
  <c r="B15" i="6" s="1"/>
  <c r="G10" i="5"/>
  <c r="F10" i="5"/>
  <c r="H25" i="4"/>
  <c r="G25" i="4"/>
  <c r="F25" i="4"/>
  <c r="H20" i="4"/>
  <c r="G20" i="4"/>
  <c r="F20" i="4"/>
  <c r="D15" i="4"/>
  <c r="C15" i="4"/>
  <c r="B15" i="4"/>
  <c r="H14" i="4"/>
  <c r="G14" i="4"/>
  <c r="F14" i="4"/>
  <c r="D11" i="4"/>
  <c r="D12" i="4" s="1"/>
  <c r="C11" i="4"/>
  <c r="C17" i="4" s="1"/>
  <c r="B11" i="4"/>
  <c r="B17" i="4" s="1"/>
  <c r="H9" i="4"/>
  <c r="G9" i="4"/>
  <c r="F9" i="4"/>
  <c r="H7" i="4"/>
  <c r="G7" i="4"/>
  <c r="F7" i="4"/>
  <c r="F36" i="5" l="1"/>
  <c r="D22" i="5"/>
  <c r="C22" i="5"/>
  <c r="G22" i="5" s="1"/>
  <c r="B22" i="5"/>
  <c r="C32" i="6"/>
  <c r="C35" i="6" s="1"/>
  <c r="F18" i="5"/>
  <c r="C38" i="5"/>
  <c r="F38" i="5" s="1"/>
  <c r="G18" i="5"/>
  <c r="B32" i="6"/>
  <c r="B35" i="6" s="1"/>
  <c r="B29" i="6"/>
  <c r="C29" i="6"/>
  <c r="G36" i="5"/>
  <c r="F14" i="5"/>
  <c r="H11" i="4"/>
  <c r="C22" i="4"/>
  <c r="G17" i="4"/>
  <c r="C18" i="4"/>
  <c r="B22" i="4"/>
  <c r="F17" i="4"/>
  <c r="B18" i="4"/>
  <c r="F22" i="5"/>
  <c r="B46" i="5"/>
  <c r="B48" i="5" s="1"/>
  <c r="D17" i="4"/>
  <c r="B12" i="4"/>
  <c r="G14" i="5"/>
  <c r="F31" i="5"/>
  <c r="F11" i="4"/>
  <c r="C12" i="4"/>
  <c r="G31" i="5"/>
  <c r="B41" i="6"/>
  <c r="G11" i="4"/>
  <c r="G38" i="5" l="1"/>
  <c r="H17" i="4"/>
  <c r="D18" i="4"/>
  <c r="D22" i="4"/>
  <c r="B27" i="4"/>
  <c r="B30" i="4" s="1"/>
  <c r="F30" i="4" s="1"/>
  <c r="F22" i="4"/>
  <c r="B23" i="4"/>
  <c r="C27" i="4"/>
  <c r="G22" i="4"/>
  <c r="C23" i="4"/>
  <c r="C30" i="4" l="1"/>
  <c r="G30" i="4" s="1"/>
  <c r="B33" i="4"/>
  <c r="F27" i="4"/>
  <c r="B28" i="4"/>
  <c r="G27" i="4"/>
  <c r="C28" i="4"/>
  <c r="H22" i="4"/>
  <c r="D23" i="4"/>
  <c r="D27" i="4"/>
  <c r="D30" i="4" s="1"/>
  <c r="H30" i="4" s="1"/>
  <c r="C33" i="4" l="1"/>
  <c r="C38" i="4" s="1"/>
  <c r="D33" i="4"/>
  <c r="H27" i="4"/>
  <c r="D28" i="4"/>
  <c r="C43" i="5"/>
  <c r="G33" i="4"/>
  <c r="C34" i="4"/>
  <c r="B34" i="4"/>
  <c r="B38" i="4"/>
  <c r="F33" i="4"/>
  <c r="B8" i="6" l="1"/>
  <c r="B22" i="6" s="1"/>
  <c r="F43" i="5"/>
  <c r="C44" i="5"/>
  <c r="D43" i="5"/>
  <c r="H33" i="4"/>
  <c r="C8" i="6"/>
  <c r="C22" i="6" s="1"/>
  <c r="D34" i="4"/>
  <c r="D38" i="4"/>
  <c r="C46" i="5" l="1"/>
  <c r="F44" i="5"/>
  <c r="D44" i="5"/>
  <c r="G43" i="5"/>
  <c r="G44" i="5" l="1"/>
  <c r="D46" i="5"/>
  <c r="F46" i="5"/>
  <c r="C48" i="5"/>
  <c r="F48" i="5" s="1"/>
  <c r="G46" i="5" l="1"/>
  <c r="D48" i="5"/>
  <c r="G48" i="5" s="1"/>
</calcChain>
</file>

<file path=xl/sharedStrings.xml><?xml version="1.0" encoding="utf-8"?>
<sst xmlns="http://schemas.openxmlformats.org/spreadsheetml/2006/main" count="213" uniqueCount="101">
  <si>
    <t>P&amp;L</t>
  </si>
  <si>
    <t>Revenue</t>
  </si>
  <si>
    <t>COGS</t>
  </si>
  <si>
    <t>Gross Profit</t>
  </si>
  <si>
    <t>Gross Margin</t>
  </si>
  <si>
    <t>SG&amp;A</t>
  </si>
  <si>
    <t>EBITDA</t>
  </si>
  <si>
    <t>D&amp;A</t>
  </si>
  <si>
    <t>EBIT</t>
  </si>
  <si>
    <t>Interest</t>
  </si>
  <si>
    <t>Profit Before Tax</t>
  </si>
  <si>
    <t>Tax Expense</t>
  </si>
  <si>
    <t xml:space="preserve">Net Income </t>
  </si>
  <si>
    <t>Shares Outstanding</t>
  </si>
  <si>
    <t>EPS</t>
  </si>
  <si>
    <t>($M)</t>
  </si>
  <si>
    <t>% of Revenue</t>
  </si>
  <si>
    <t>Tax Rate</t>
  </si>
  <si>
    <t>Absolute</t>
  </si>
  <si>
    <t>Common Size (% of Revenue)</t>
  </si>
  <si>
    <t>Calculate the Absolute and Common Size P&amp;L for cells in yellow</t>
  </si>
  <si>
    <t>Fin Statement Case - P&amp;L</t>
  </si>
  <si>
    <t xml:space="preserve">Fin Statement Case - Balance Sheet </t>
  </si>
  <si>
    <t>Balance Sheet Year Ending</t>
  </si>
  <si>
    <t>Cash and Cash Equivalents</t>
  </si>
  <si>
    <t>Accounts Receivable</t>
  </si>
  <si>
    <t>Inventory</t>
  </si>
  <si>
    <t>Other Current Assets</t>
  </si>
  <si>
    <t>Total Current Assets</t>
  </si>
  <si>
    <t>Gross PP&amp;E</t>
  </si>
  <si>
    <t>Accumulated Depreciation</t>
  </si>
  <si>
    <t>Net PP&amp;E</t>
  </si>
  <si>
    <t>Other Non-Current Assets</t>
  </si>
  <si>
    <t>Calculate the Balance Sheet cells in yellow</t>
  </si>
  <si>
    <t>Total Assets</t>
  </si>
  <si>
    <t>ASSETS</t>
  </si>
  <si>
    <t>Current Assets</t>
  </si>
  <si>
    <t>Current Liabilities</t>
  </si>
  <si>
    <t>Accounts Payable</t>
  </si>
  <si>
    <t>Current Portion of LT Debt</t>
  </si>
  <si>
    <t>Accrued Expenses</t>
  </si>
  <si>
    <t>Income Taxes and Other</t>
  </si>
  <si>
    <t>Total Current Liabilities</t>
  </si>
  <si>
    <t>Long Term Liabilities</t>
  </si>
  <si>
    <t>Deferred Income Taxes and Other</t>
  </si>
  <si>
    <t>Long Term Debt</t>
  </si>
  <si>
    <t>Total LT Liabilities</t>
  </si>
  <si>
    <t>Total Liabilities</t>
  </si>
  <si>
    <t>LIABILITIES AND SHAREHOLDERS EQUITY</t>
  </si>
  <si>
    <t>S/H Equity</t>
  </si>
  <si>
    <t>Common Stock</t>
  </si>
  <si>
    <t>Additional Paid in Capital</t>
  </si>
  <si>
    <t>Retained Earnings</t>
  </si>
  <si>
    <t>Total S/H Equity</t>
  </si>
  <si>
    <t>Total Liabilities Plus S/H Equity</t>
  </si>
  <si>
    <t>Check</t>
  </si>
  <si>
    <t>Fin Statement Case - Statement of Cash Flow</t>
  </si>
  <si>
    <t>Statement of Cash Flows Year Ending</t>
  </si>
  <si>
    <t>Cash Flows from Operations</t>
  </si>
  <si>
    <t>Net Income</t>
  </si>
  <si>
    <t>Source</t>
  </si>
  <si>
    <t>Adj. to NI to get Cash Flow</t>
  </si>
  <si>
    <t>Non-Cash Items</t>
  </si>
  <si>
    <t>+ Depreciation and Amortization</t>
  </si>
  <si>
    <t>Changes in Working Capital</t>
  </si>
  <si>
    <t>Decrease/(Increase) in A/R</t>
  </si>
  <si>
    <t>Decrease/(Increase) in Inventory</t>
  </si>
  <si>
    <t>Decrease/(Increase) in Other Current Assets</t>
  </si>
  <si>
    <t>Increase/(Decrease) in A/P</t>
  </si>
  <si>
    <t>Increase/(Decrease) in Accrued Expenses</t>
  </si>
  <si>
    <t>Increase/(Decrease) in Income Taxes and Other</t>
  </si>
  <si>
    <t>Change in B/S.  Beware of Sign!</t>
  </si>
  <si>
    <t xml:space="preserve">Change in B/S. </t>
  </si>
  <si>
    <t>Net Cash Flow from Operations</t>
  </si>
  <si>
    <t>Cash Flow from Investing</t>
  </si>
  <si>
    <t>CapEx Spend</t>
  </si>
  <si>
    <t>Decrease/(Increase) in Other Non-Current Assets</t>
  </si>
  <si>
    <t>Increase/(Decrease) in Deferred Income Taxes and Other</t>
  </si>
  <si>
    <t>Net Cash Flow from Investing</t>
  </si>
  <si>
    <t>Calc</t>
  </si>
  <si>
    <t>Calc Total</t>
  </si>
  <si>
    <t>Cash Flow from Financing</t>
  </si>
  <si>
    <t>Increase/(Decrease) in LT Debt [ Source / (Use) ] of Cash ]</t>
  </si>
  <si>
    <t>Change in B/S. Beware of 2 lines!</t>
  </si>
  <si>
    <t>Less Dividends Paid</t>
  </si>
  <si>
    <t>Input</t>
  </si>
  <si>
    <t>Net Cash Flow from Financing</t>
  </si>
  <si>
    <t>Summary</t>
  </si>
  <si>
    <t>Beginning Cash</t>
  </si>
  <si>
    <t>Ending Cash</t>
  </si>
  <si>
    <t>Minimum Cash Balance</t>
  </si>
  <si>
    <t>Excess (Required) Cash</t>
  </si>
  <si>
    <t>BS Cash Line</t>
  </si>
  <si>
    <t>Calculate the Statement of Cash Flow cells in yellow, and give source (P&amp;L, B/S, Change in B/S, Calc)</t>
  </si>
  <si>
    <t>Change in Retained Earnings = NI + Dividends for that year</t>
  </si>
  <si>
    <t>$ Change from</t>
  </si>
  <si>
    <t>FY17 to FY18</t>
  </si>
  <si>
    <t>FY18 to FY19</t>
  </si>
  <si>
    <t>Fin Statement Case - P&amp;L Answer</t>
  </si>
  <si>
    <t>Fin Statement Case - Balance Sheet Answer</t>
  </si>
  <si>
    <t>Fin Statement Case - Statement of Cash Flow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</si>
</sst>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2" applyNumberFormat="1" applyFont="1"/>
    <xf numFmtId="0" fontId="4" fillId="0" borderId="0" xfId="0" applyFont="1"/>
    <xf numFmtId="165" fontId="5" fillId="0" borderId="0" xfId="3" applyNumberFormat="1" applyFon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/>
    <xf numFmtId="0" fontId="0" fillId="0" borderId="0" xfId="0" applyFont="1"/>
    <xf numFmtId="164" fontId="0" fillId="2" borderId="0" xfId="2" applyNumberFormat="1" applyFont="1" applyFill="1"/>
    <xf numFmtId="165" fontId="5" fillId="2" borderId="0" xfId="3" applyNumberFormat="1" applyFont="1" applyFill="1"/>
    <xf numFmtId="166" fontId="4" fillId="0" borderId="0" xfId="1" applyNumberFormat="1" applyFont="1"/>
    <xf numFmtId="44" fontId="0" fillId="2" borderId="0" xfId="2" applyFont="1" applyFill="1"/>
    <xf numFmtId="9" fontId="0" fillId="2" borderId="0" xfId="3" applyFont="1" applyFill="1"/>
    <xf numFmtId="164" fontId="2" fillId="0" borderId="0" xfId="0" applyNumberFormat="1" applyFont="1"/>
    <xf numFmtId="164" fontId="4" fillId="0" borderId="1" xfId="2" applyNumberFormat="1" applyFont="1" applyBorder="1"/>
    <xf numFmtId="0" fontId="2" fillId="0" borderId="0" xfId="0" applyFont="1" applyAlignment="1">
      <alignment horizontal="left"/>
    </xf>
    <xf numFmtId="164" fontId="4" fillId="0" borderId="0" xfId="2" applyNumberFormat="1" applyFont="1" applyFill="1" applyBorder="1"/>
    <xf numFmtId="164" fontId="4" fillId="0" borderId="1" xfId="2" applyNumberFormat="1" applyFont="1" applyFill="1" applyBorder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164" fontId="0" fillId="2" borderId="0" xfId="0" applyNumberFormat="1" applyFill="1"/>
    <xf numFmtId="164" fontId="0" fillId="2" borderId="1" xfId="0" applyNumberFormat="1" applyFill="1" applyBorder="1"/>
    <xf numFmtId="164" fontId="2" fillId="2" borderId="0" xfId="0" applyNumberFormat="1" applyFont="1" applyFill="1"/>
    <xf numFmtId="164" fontId="2" fillId="2" borderId="2" xfId="0" applyNumberFormat="1" applyFont="1" applyFill="1" applyBorder="1"/>
    <xf numFmtId="164" fontId="0" fillId="2" borderId="0" xfId="0" applyNumberFormat="1" applyFont="1" applyFill="1"/>
    <xf numFmtId="164" fontId="2" fillId="2" borderId="3" xfId="0" applyNumberFormat="1" applyFont="1" applyFill="1" applyBorder="1"/>
    <xf numFmtId="0" fontId="0" fillId="2" borderId="0" xfId="0" applyFill="1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Border="1" applyAlignment="1">
      <alignment horizontal="left" indent="2"/>
    </xf>
    <xf numFmtId="164" fontId="2" fillId="2" borderId="4" xfId="0" applyNumberFormat="1" applyFont="1" applyFill="1" applyBorder="1"/>
    <xf numFmtId="164" fontId="0" fillId="2" borderId="2" xfId="0" applyNumberFormat="1" applyFill="1" applyBorder="1"/>
    <xf numFmtId="0" fontId="0" fillId="0" borderId="0" xfId="0" applyFill="1"/>
    <xf numFmtId="0" fontId="0" fillId="0" borderId="0" xfId="0" applyFont="1" applyFill="1"/>
    <xf numFmtId="164" fontId="0" fillId="0" borderId="0" xfId="0" applyNumberFormat="1" applyFill="1"/>
    <xf numFmtId="164" fontId="2" fillId="0" borderId="0" xfId="0" applyNumberFormat="1" applyFont="1" applyFill="1" applyBorder="1"/>
    <xf numFmtId="164" fontId="4" fillId="0" borderId="0" xfId="2" applyNumberFormat="1" applyFont="1" applyFill="1"/>
    <xf numFmtId="164" fontId="0" fillId="0" borderId="0" xfId="0" applyNumberFormat="1" applyFill="1" applyBorder="1"/>
    <xf numFmtId="165" fontId="7" fillId="0" borderId="0" xfId="3" applyNumberFormat="1" applyFont="1" applyFill="1"/>
    <xf numFmtId="164" fontId="1" fillId="2" borderId="1" xfId="2" applyNumberFormat="1" applyFont="1" applyFill="1" applyBorder="1"/>
    <xf numFmtId="0" fontId="8" fillId="3" borderId="0" xfId="0" applyFont="1" applyFill="1"/>
    <xf numFmtId="0" fontId="9" fillId="3" borderId="0" xfId="0" applyFont="1" applyFill="1"/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workbookViewId="0">
      <selection activeCell="D15" sqref="D15"/>
    </sheetView>
  </sheetViews>
  <sheetFormatPr defaultRowHeight="14.5" x14ac:dyDescent="0.35"/>
  <cols>
    <col min="1" max="1" width="18.54296875" customWidth="1"/>
    <col min="2" max="4" width="11.1796875" bestFit="1" customWidth="1"/>
  </cols>
  <sheetData>
    <row r="1" spans="1:8" ht="18.5" x14ac:dyDescent="0.45">
      <c r="A1" s="8" t="s">
        <v>21</v>
      </c>
    </row>
    <row r="2" spans="1:8" ht="18.5" x14ac:dyDescent="0.45">
      <c r="A2" s="8"/>
    </row>
    <row r="3" spans="1:8" x14ac:dyDescent="0.35">
      <c r="A3" s="1" t="s">
        <v>20</v>
      </c>
      <c r="B3" s="9"/>
      <c r="C3" s="9"/>
      <c r="D3" s="9"/>
    </row>
    <row r="5" spans="1:8" x14ac:dyDescent="0.35">
      <c r="A5" s="42" t="s">
        <v>0</v>
      </c>
      <c r="B5" s="45" t="s">
        <v>18</v>
      </c>
      <c r="C5" s="45"/>
      <c r="D5" s="45"/>
      <c r="F5" s="45" t="s">
        <v>19</v>
      </c>
      <c r="G5" s="45"/>
      <c r="H5" s="45"/>
    </row>
    <row r="6" spans="1:8" x14ac:dyDescent="0.35">
      <c r="A6" s="43" t="s">
        <v>15</v>
      </c>
      <c r="B6" s="42">
        <v>2017</v>
      </c>
      <c r="C6" s="42">
        <v>2018</v>
      </c>
      <c r="D6" s="42">
        <v>2019</v>
      </c>
      <c r="F6" s="42">
        <v>2017</v>
      </c>
      <c r="G6" s="42">
        <v>2018</v>
      </c>
      <c r="H6" s="42">
        <v>2019</v>
      </c>
    </row>
    <row r="7" spans="1:8" x14ac:dyDescent="0.35">
      <c r="A7" t="s">
        <v>1</v>
      </c>
      <c r="B7" s="3">
        <v>33669</v>
      </c>
      <c r="C7" s="3">
        <v>46227</v>
      </c>
      <c r="D7" s="3">
        <v>56206</v>
      </c>
      <c r="F7" s="14"/>
      <c r="G7" s="14"/>
      <c r="H7" s="14"/>
    </row>
    <row r="8" spans="1:8" x14ac:dyDescent="0.35">
      <c r="B8" s="4"/>
      <c r="C8" s="4"/>
      <c r="D8" s="4"/>
    </row>
    <row r="9" spans="1:8" x14ac:dyDescent="0.35">
      <c r="A9" t="s">
        <v>2</v>
      </c>
      <c r="B9" s="3">
        <v>21673</v>
      </c>
      <c r="C9" s="3">
        <v>32647</v>
      </c>
      <c r="D9" s="3">
        <v>36161</v>
      </c>
      <c r="F9" s="14"/>
      <c r="G9" s="14"/>
      <c r="H9" s="14"/>
    </row>
    <row r="11" spans="1:8" x14ac:dyDescent="0.35">
      <c r="A11" t="s">
        <v>3</v>
      </c>
      <c r="B11" s="10"/>
      <c r="C11" s="10"/>
      <c r="D11" s="10"/>
      <c r="F11" s="14"/>
      <c r="G11" s="14"/>
      <c r="H11" s="14"/>
    </row>
    <row r="12" spans="1:8" x14ac:dyDescent="0.35">
      <c r="A12" s="7" t="s">
        <v>4</v>
      </c>
      <c r="B12" s="11"/>
      <c r="C12" s="11"/>
      <c r="D12" s="11"/>
    </row>
    <row r="14" spans="1:8" x14ac:dyDescent="0.35">
      <c r="A14" t="s">
        <v>5</v>
      </c>
      <c r="B14" s="3">
        <v>7320</v>
      </c>
      <c r="C14" s="3">
        <v>9847</v>
      </c>
      <c r="D14" s="3">
        <v>13694</v>
      </c>
      <c r="F14" s="14"/>
      <c r="G14" s="14"/>
      <c r="H14" s="14"/>
    </row>
    <row r="15" spans="1:8" x14ac:dyDescent="0.35">
      <c r="A15" s="7" t="s">
        <v>16</v>
      </c>
      <c r="B15" s="11"/>
      <c r="C15" s="11"/>
      <c r="D15" s="11"/>
    </row>
    <row r="16" spans="1:8" x14ac:dyDescent="0.35">
      <c r="A16" s="7"/>
      <c r="B16" s="5"/>
      <c r="C16" s="5"/>
      <c r="D16" s="5"/>
    </row>
    <row r="17" spans="1:8" x14ac:dyDescent="0.35">
      <c r="A17" t="s">
        <v>6</v>
      </c>
      <c r="B17" s="10"/>
      <c r="C17" s="10"/>
      <c r="D17" s="10"/>
      <c r="F17" s="14"/>
      <c r="G17" s="14"/>
      <c r="H17" s="14"/>
    </row>
    <row r="18" spans="1:8" x14ac:dyDescent="0.35">
      <c r="A18" s="7" t="s">
        <v>16</v>
      </c>
      <c r="B18" s="11"/>
      <c r="C18" s="11"/>
      <c r="D18" s="11"/>
    </row>
    <row r="19" spans="1:8" x14ac:dyDescent="0.35">
      <c r="A19" s="7"/>
      <c r="B19" s="5"/>
      <c r="C19" s="5"/>
      <c r="D19" s="5"/>
    </row>
    <row r="20" spans="1:8" x14ac:dyDescent="0.35">
      <c r="A20" t="s">
        <v>7</v>
      </c>
      <c r="B20" s="3">
        <v>870</v>
      </c>
      <c r="C20" s="3">
        <v>1207</v>
      </c>
      <c r="D20" s="3">
        <v>1510</v>
      </c>
      <c r="F20" s="14"/>
      <c r="G20" s="14"/>
      <c r="H20" s="14"/>
    </row>
    <row r="22" spans="1:8" x14ac:dyDescent="0.35">
      <c r="A22" t="s">
        <v>8</v>
      </c>
      <c r="B22" s="10"/>
      <c r="C22" s="10"/>
      <c r="D22" s="10"/>
      <c r="F22" s="14"/>
      <c r="G22" s="14"/>
      <c r="H22" s="14"/>
    </row>
    <row r="23" spans="1:8" x14ac:dyDescent="0.35">
      <c r="A23" s="7" t="s">
        <v>16</v>
      </c>
      <c r="B23" s="11"/>
      <c r="C23" s="11"/>
      <c r="D23" s="11"/>
    </row>
    <row r="24" spans="1:8" x14ac:dyDescent="0.35">
      <c r="A24" s="7"/>
      <c r="B24" s="5"/>
      <c r="C24" s="5"/>
      <c r="D24" s="5"/>
    </row>
    <row r="25" spans="1:8" x14ac:dyDescent="0.35">
      <c r="A25" t="s">
        <v>9</v>
      </c>
      <c r="B25" s="3">
        <v>525</v>
      </c>
      <c r="C25" s="3">
        <v>611</v>
      </c>
      <c r="D25" s="3">
        <v>684</v>
      </c>
      <c r="F25" s="14"/>
      <c r="G25" s="14"/>
      <c r="H25" s="14"/>
    </row>
    <row r="27" spans="1:8" x14ac:dyDescent="0.35">
      <c r="A27" t="s">
        <v>10</v>
      </c>
      <c r="B27" s="10"/>
      <c r="C27" s="10"/>
      <c r="D27" s="10"/>
      <c r="F27" s="14"/>
      <c r="G27" s="14"/>
      <c r="H27" s="14"/>
    </row>
    <row r="28" spans="1:8" x14ac:dyDescent="0.35">
      <c r="A28" s="7" t="s">
        <v>16</v>
      </c>
      <c r="B28" s="11"/>
      <c r="C28" s="11"/>
      <c r="D28" s="11"/>
    </row>
    <row r="29" spans="1:8" x14ac:dyDescent="0.35">
      <c r="A29" s="7"/>
      <c r="B29" s="5"/>
      <c r="C29" s="5"/>
      <c r="D29" s="5"/>
    </row>
    <row r="30" spans="1:8" x14ac:dyDescent="0.35">
      <c r="A30" t="s">
        <v>11</v>
      </c>
      <c r="B30" s="10"/>
      <c r="C30" s="10"/>
      <c r="D30" s="10"/>
      <c r="F30" s="14"/>
      <c r="G30" s="14"/>
      <c r="H30" s="14"/>
    </row>
    <row r="31" spans="1:8" x14ac:dyDescent="0.35">
      <c r="A31" s="7" t="s">
        <v>17</v>
      </c>
      <c r="B31" s="40">
        <v>0.3</v>
      </c>
      <c r="C31" s="40">
        <v>0.3</v>
      </c>
      <c r="D31" s="40">
        <v>0.3</v>
      </c>
    </row>
    <row r="32" spans="1:8" x14ac:dyDescent="0.35">
      <c r="A32" s="7"/>
      <c r="B32" s="5"/>
    </row>
    <row r="33" spans="1:8" x14ac:dyDescent="0.35">
      <c r="A33" t="s">
        <v>12</v>
      </c>
      <c r="B33" s="10"/>
      <c r="C33" s="10"/>
      <c r="D33" s="10"/>
      <c r="F33" s="14"/>
      <c r="G33" s="14"/>
      <c r="H33" s="14"/>
    </row>
    <row r="34" spans="1:8" x14ac:dyDescent="0.35">
      <c r="A34" s="7" t="s">
        <v>16</v>
      </c>
      <c r="B34" s="11"/>
      <c r="C34" s="11"/>
      <c r="D34" s="11"/>
    </row>
    <row r="35" spans="1:8" x14ac:dyDescent="0.35">
      <c r="A35" s="7"/>
      <c r="B35" s="5"/>
      <c r="C35" s="5"/>
      <c r="D35" s="5"/>
    </row>
    <row r="36" spans="1:8" x14ac:dyDescent="0.35">
      <c r="A36" t="s">
        <v>13</v>
      </c>
      <c r="B36" s="12">
        <v>1000</v>
      </c>
      <c r="C36" s="12">
        <v>1000</v>
      </c>
      <c r="D36" s="12">
        <v>1000</v>
      </c>
    </row>
    <row r="38" spans="1:8" x14ac:dyDescent="0.35">
      <c r="A38" t="s">
        <v>14</v>
      </c>
      <c r="B38" s="13"/>
      <c r="C38" s="13"/>
      <c r="D38" s="13"/>
    </row>
  </sheetData>
  <mergeCells count="2">
    <mergeCell ref="B5:D5"/>
    <mergeCell ref="F5:H5"/>
  </mergeCells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8"/>
  <sheetViews>
    <sheetView topLeftCell="A19" workbookViewId="0">
      <selection sqref="A1:XFD1048576"/>
    </sheetView>
  </sheetViews>
  <sheetFormatPr defaultRowHeight="14.5" x14ac:dyDescent="0.35"/>
  <cols>
    <col min="1" max="1" width="30.1796875" customWidth="1"/>
    <col min="2" max="3" width="9.81640625" customWidth="1"/>
    <col min="4" max="4" width="10.453125" customWidth="1"/>
    <col min="5" max="5" width="4.54296875" customWidth="1"/>
    <col min="6" max="6" width="12.26953125" customWidth="1"/>
    <col min="7" max="7" width="11.54296875" customWidth="1"/>
  </cols>
  <sheetData>
    <row r="1" spans="1:7" ht="18.5" x14ac:dyDescent="0.45">
      <c r="A1" s="8" t="s">
        <v>22</v>
      </c>
    </row>
    <row r="2" spans="1:7" ht="18.5" x14ac:dyDescent="0.45">
      <c r="A2" s="8"/>
    </row>
    <row r="3" spans="1:7" x14ac:dyDescent="0.35">
      <c r="A3" s="1" t="s">
        <v>33</v>
      </c>
      <c r="B3" s="9"/>
      <c r="C3" s="9"/>
      <c r="D3" s="9"/>
      <c r="E3" s="9"/>
    </row>
    <row r="5" spans="1:7" x14ac:dyDescent="0.35">
      <c r="A5" s="42" t="s">
        <v>23</v>
      </c>
      <c r="B5" s="45"/>
      <c r="C5" s="45"/>
      <c r="D5" s="45"/>
      <c r="F5" s="45" t="s">
        <v>95</v>
      </c>
      <c r="G5" s="45"/>
    </row>
    <row r="6" spans="1:7" x14ac:dyDescent="0.35">
      <c r="A6" s="43" t="s">
        <v>15</v>
      </c>
      <c r="B6" s="42">
        <v>2017</v>
      </c>
      <c r="C6" s="42">
        <v>2018</v>
      </c>
      <c r="D6" s="42">
        <v>2019</v>
      </c>
      <c r="F6" s="42" t="s">
        <v>96</v>
      </c>
      <c r="G6" s="42" t="s">
        <v>97</v>
      </c>
    </row>
    <row r="7" spans="1:7" x14ac:dyDescent="0.35">
      <c r="A7" s="1" t="s">
        <v>35</v>
      </c>
      <c r="B7" s="2"/>
      <c r="C7" s="2"/>
      <c r="D7" s="2"/>
      <c r="E7" s="2"/>
      <c r="F7" s="2"/>
      <c r="G7" s="2"/>
    </row>
    <row r="8" spans="1:7" x14ac:dyDescent="0.35">
      <c r="A8" s="1"/>
      <c r="B8" s="2"/>
      <c r="C8" s="2"/>
      <c r="D8" s="2"/>
      <c r="E8" s="2"/>
      <c r="F8" s="2"/>
      <c r="G8" s="2"/>
    </row>
    <row r="9" spans="1:7" x14ac:dyDescent="0.35">
      <c r="A9" s="1" t="s">
        <v>36</v>
      </c>
      <c r="B9" s="2"/>
      <c r="C9" s="2"/>
      <c r="D9" s="2"/>
      <c r="E9" s="2"/>
      <c r="F9" s="2"/>
      <c r="G9" s="2"/>
    </row>
    <row r="10" spans="1:7" x14ac:dyDescent="0.35">
      <c r="A10" s="6" t="s">
        <v>24</v>
      </c>
      <c r="B10" s="3">
        <v>682</v>
      </c>
      <c r="C10" s="3">
        <v>3515</v>
      </c>
      <c r="D10" s="3">
        <v>6807</v>
      </c>
      <c r="E10" s="3"/>
      <c r="F10" s="22"/>
      <c r="G10" s="22"/>
    </row>
    <row r="11" spans="1:7" x14ac:dyDescent="0.35">
      <c r="A11" s="6" t="s">
        <v>25</v>
      </c>
      <c r="B11" s="3">
        <v>5008</v>
      </c>
      <c r="C11" s="3">
        <v>5083</v>
      </c>
      <c r="D11" s="3">
        <v>6082</v>
      </c>
      <c r="E11" s="3"/>
      <c r="F11" s="22"/>
      <c r="G11" s="22"/>
    </row>
    <row r="12" spans="1:7" x14ac:dyDescent="0.35">
      <c r="A12" s="6" t="s">
        <v>26</v>
      </c>
      <c r="B12" s="3">
        <v>4284</v>
      </c>
      <c r="C12" s="3">
        <v>4984</v>
      </c>
      <c r="D12" s="3">
        <v>6460</v>
      </c>
      <c r="E12" s="3"/>
      <c r="F12" s="22"/>
      <c r="G12" s="22"/>
    </row>
    <row r="13" spans="1:7" x14ac:dyDescent="0.35">
      <c r="A13" s="6" t="s">
        <v>27</v>
      </c>
      <c r="B13" s="16">
        <v>766</v>
      </c>
      <c r="C13" s="16">
        <v>2167</v>
      </c>
      <c r="D13" s="16">
        <v>1468</v>
      </c>
      <c r="E13" s="3"/>
      <c r="F13" s="23"/>
      <c r="G13" s="23"/>
    </row>
    <row r="14" spans="1:7" x14ac:dyDescent="0.35">
      <c r="A14" s="1" t="s">
        <v>28</v>
      </c>
      <c r="B14" s="24"/>
      <c r="C14" s="24"/>
      <c r="D14" s="24"/>
      <c r="E14" s="15"/>
      <c r="F14" s="24"/>
      <c r="G14" s="24"/>
    </row>
    <row r="16" spans="1:7" x14ac:dyDescent="0.35">
      <c r="A16" s="6" t="s">
        <v>29</v>
      </c>
      <c r="B16" s="18">
        <v>18842</v>
      </c>
      <c r="C16" s="18">
        <v>21868</v>
      </c>
      <c r="D16" s="18">
        <v>26726</v>
      </c>
      <c r="F16" s="22"/>
      <c r="G16" s="22"/>
    </row>
    <row r="17" spans="1:7" x14ac:dyDescent="0.35">
      <c r="A17" s="6" t="s">
        <v>30</v>
      </c>
      <c r="B17" s="19">
        <v>5066</v>
      </c>
      <c r="C17" s="19">
        <v>6273</v>
      </c>
      <c r="D17" s="19">
        <v>7783</v>
      </c>
      <c r="F17" s="23"/>
      <c r="G17" s="23"/>
    </row>
    <row r="18" spans="1:7" x14ac:dyDescent="0.35">
      <c r="A18" s="17" t="s">
        <v>31</v>
      </c>
      <c r="B18" s="24"/>
      <c r="C18" s="24"/>
      <c r="D18" s="24"/>
      <c r="F18" s="24"/>
      <c r="G18" s="24"/>
    </row>
    <row r="20" spans="1:7" x14ac:dyDescent="0.35">
      <c r="A20" s="9" t="s">
        <v>32</v>
      </c>
      <c r="B20" s="18">
        <v>1224</v>
      </c>
      <c r="C20" s="18">
        <v>1642</v>
      </c>
      <c r="D20" s="18">
        <v>1813</v>
      </c>
      <c r="E20" s="9"/>
      <c r="F20" s="26"/>
      <c r="G20" s="26"/>
    </row>
    <row r="22" spans="1:7" ht="15" thickBot="1" x14ac:dyDescent="0.4">
      <c r="A22" s="1" t="s">
        <v>34</v>
      </c>
      <c r="B22" s="25"/>
      <c r="C22" s="25"/>
      <c r="D22" s="25"/>
      <c r="F22" s="25"/>
      <c r="G22" s="25"/>
    </row>
    <row r="23" spans="1:7" ht="15" thickTop="1" x14ac:dyDescent="0.35"/>
    <row r="24" spans="1:7" x14ac:dyDescent="0.35">
      <c r="A24" s="1" t="s">
        <v>48</v>
      </c>
    </row>
    <row r="26" spans="1:7" x14ac:dyDescent="0.35">
      <c r="A26" s="1" t="s">
        <v>37</v>
      </c>
      <c r="B26" s="2"/>
      <c r="C26" s="2"/>
      <c r="D26" s="2"/>
      <c r="E26" s="2"/>
      <c r="F26" s="2"/>
      <c r="G26" s="2"/>
    </row>
    <row r="27" spans="1:7" x14ac:dyDescent="0.35">
      <c r="A27" s="6" t="s">
        <v>38</v>
      </c>
      <c r="B27" s="3">
        <v>4215</v>
      </c>
      <c r="C27" s="3">
        <v>5451</v>
      </c>
      <c r="D27" s="3">
        <v>6934</v>
      </c>
      <c r="E27" s="3"/>
      <c r="F27" s="22"/>
      <c r="G27" s="22"/>
    </row>
    <row r="28" spans="1:7" x14ac:dyDescent="0.35">
      <c r="A28" s="6" t="s">
        <v>39</v>
      </c>
      <c r="B28" s="3">
        <v>879</v>
      </c>
      <c r="C28" s="3">
        <v>1016</v>
      </c>
      <c r="D28" s="3">
        <v>606</v>
      </c>
      <c r="E28" s="3"/>
      <c r="F28" s="22"/>
      <c r="G28" s="22"/>
    </row>
    <row r="29" spans="1:7" x14ac:dyDescent="0.35">
      <c r="A29" s="6" t="s">
        <v>40</v>
      </c>
      <c r="B29" s="3">
        <v>1390</v>
      </c>
      <c r="C29" s="3">
        <v>1416</v>
      </c>
      <c r="D29" s="3">
        <v>1959</v>
      </c>
      <c r="E29" s="3"/>
      <c r="F29" s="22"/>
      <c r="G29" s="22"/>
    </row>
    <row r="30" spans="1:7" x14ac:dyDescent="0.35">
      <c r="A30" s="6" t="s">
        <v>41</v>
      </c>
      <c r="B30" s="16">
        <v>287</v>
      </c>
      <c r="C30" s="16">
        <v>1327</v>
      </c>
      <c r="D30" s="16">
        <v>364</v>
      </c>
      <c r="E30" s="3"/>
      <c r="F30" s="23"/>
      <c r="G30" s="23"/>
    </row>
    <row r="31" spans="1:7" x14ac:dyDescent="0.35">
      <c r="A31" s="1" t="s">
        <v>42</v>
      </c>
      <c r="B31" s="24"/>
      <c r="C31" s="24"/>
      <c r="D31" s="24"/>
      <c r="E31" s="15"/>
      <c r="F31" s="24"/>
      <c r="G31" s="24"/>
    </row>
    <row r="33" spans="1:7" x14ac:dyDescent="0.35">
      <c r="A33" s="1" t="s">
        <v>43</v>
      </c>
      <c r="B33" s="2"/>
      <c r="C33" s="2"/>
      <c r="D33" s="2"/>
      <c r="E33" s="2"/>
      <c r="F33" s="2"/>
      <c r="G33" s="2"/>
    </row>
    <row r="34" spans="1:7" x14ac:dyDescent="0.35">
      <c r="A34" s="6" t="s">
        <v>44</v>
      </c>
      <c r="B34" s="3">
        <v>1305</v>
      </c>
      <c r="C34" s="3">
        <v>1996</v>
      </c>
      <c r="D34" s="3">
        <v>2412</v>
      </c>
      <c r="E34" s="3"/>
      <c r="F34" s="22"/>
      <c r="G34" s="22"/>
    </row>
    <row r="35" spans="1:7" x14ac:dyDescent="0.35">
      <c r="A35" s="6" t="s">
        <v>45</v>
      </c>
      <c r="B35" s="16">
        <v>9167</v>
      </c>
      <c r="C35" s="16">
        <v>12193</v>
      </c>
      <c r="D35" s="16">
        <v>17051</v>
      </c>
      <c r="E35" s="3"/>
      <c r="F35" s="23"/>
      <c r="G35" s="23"/>
    </row>
    <row r="36" spans="1:7" x14ac:dyDescent="0.35">
      <c r="A36" s="1" t="s">
        <v>46</v>
      </c>
      <c r="B36" s="24"/>
      <c r="C36" s="24"/>
      <c r="D36" s="24"/>
      <c r="E36" s="15"/>
      <c r="F36" s="24"/>
      <c r="G36" s="24"/>
    </row>
    <row r="37" spans="1:7" x14ac:dyDescent="0.35">
      <c r="A37" s="1"/>
      <c r="B37" s="15"/>
      <c r="C37" s="15"/>
      <c r="D37" s="15"/>
      <c r="E37" s="15"/>
      <c r="F37" s="15"/>
      <c r="G37" s="15"/>
    </row>
    <row r="38" spans="1:7" x14ac:dyDescent="0.35">
      <c r="A38" s="1" t="s">
        <v>47</v>
      </c>
      <c r="B38" s="27"/>
      <c r="C38" s="27"/>
      <c r="D38" s="27"/>
      <c r="F38" s="27"/>
      <c r="G38" s="27"/>
    </row>
    <row r="40" spans="1:7" x14ac:dyDescent="0.35">
      <c r="A40" s="1" t="s">
        <v>49</v>
      </c>
    </row>
    <row r="41" spans="1:7" x14ac:dyDescent="0.35">
      <c r="A41" s="20" t="s">
        <v>50</v>
      </c>
      <c r="B41" s="3">
        <v>68</v>
      </c>
      <c r="C41" s="3">
        <v>68</v>
      </c>
      <c r="D41" s="3">
        <v>68</v>
      </c>
      <c r="F41" s="22"/>
      <c r="G41" s="22"/>
    </row>
    <row r="42" spans="1:7" x14ac:dyDescent="0.35">
      <c r="A42" s="20" t="s">
        <v>51</v>
      </c>
      <c r="B42" s="3">
        <v>1130</v>
      </c>
      <c r="C42" s="3">
        <v>1130</v>
      </c>
      <c r="D42" s="3">
        <v>1130</v>
      </c>
      <c r="F42" s="22"/>
      <c r="G42" s="22"/>
    </row>
    <row r="43" spans="1:7" x14ac:dyDescent="0.35">
      <c r="A43" s="6" t="s">
        <v>52</v>
      </c>
      <c r="B43" s="16">
        <v>7299</v>
      </c>
      <c r="C43" s="41"/>
      <c r="D43" s="41"/>
      <c r="F43" s="23"/>
      <c r="G43" s="23"/>
    </row>
    <row r="44" spans="1:7" x14ac:dyDescent="0.35">
      <c r="A44" s="17" t="s">
        <v>53</v>
      </c>
      <c r="B44" s="27"/>
      <c r="C44" s="27"/>
      <c r="D44" s="27"/>
      <c r="F44" s="27"/>
      <c r="G44" s="27"/>
    </row>
    <row r="46" spans="1:7" ht="15" thickBot="1" x14ac:dyDescent="0.4">
      <c r="A46" s="17" t="s">
        <v>54</v>
      </c>
      <c r="B46" s="25"/>
      <c r="C46" s="25"/>
      <c r="D46" s="25"/>
      <c r="F46" s="25"/>
      <c r="G46" s="25"/>
    </row>
    <row r="47" spans="1:7" ht="15" thickTop="1" x14ac:dyDescent="0.35"/>
    <row r="48" spans="1:7" x14ac:dyDescent="0.35">
      <c r="A48" s="6" t="s">
        <v>55</v>
      </c>
      <c r="B48" s="24"/>
      <c r="C48" s="24"/>
      <c r="D48" s="24"/>
      <c r="E48" s="1"/>
      <c r="F48" s="24"/>
      <c r="G48" s="24"/>
    </row>
  </sheetData>
  <mergeCells count="2">
    <mergeCell ref="F5:G5"/>
    <mergeCell ref="B5:D5"/>
  </mergeCells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1"/>
  <sheetViews>
    <sheetView workbookViewId="0">
      <selection activeCell="A21" sqref="A21"/>
    </sheetView>
  </sheetViews>
  <sheetFormatPr defaultRowHeight="14.5" x14ac:dyDescent="0.35"/>
  <cols>
    <col min="1" max="1" width="58.81640625" bestFit="1" customWidth="1"/>
    <col min="4" max="4" width="3.1796875" style="34" customWidth="1"/>
    <col min="5" max="5" width="22.81640625" customWidth="1"/>
  </cols>
  <sheetData>
    <row r="1" spans="1:5" ht="18.5" x14ac:dyDescent="0.45">
      <c r="A1" s="8" t="s">
        <v>56</v>
      </c>
    </row>
    <row r="2" spans="1:5" ht="18.5" x14ac:dyDescent="0.45">
      <c r="A2" s="8"/>
    </row>
    <row r="3" spans="1:5" x14ac:dyDescent="0.35">
      <c r="A3" s="1" t="s">
        <v>93</v>
      </c>
      <c r="B3" s="9"/>
      <c r="C3" s="9"/>
      <c r="D3" s="35"/>
    </row>
    <row r="5" spans="1:5" x14ac:dyDescent="0.35">
      <c r="A5" s="42" t="s">
        <v>57</v>
      </c>
      <c r="B5" s="44"/>
      <c r="C5" s="44"/>
      <c r="D5" s="44"/>
      <c r="E5" s="44"/>
    </row>
    <row r="6" spans="1:5" x14ac:dyDescent="0.35">
      <c r="A6" s="43" t="s">
        <v>15</v>
      </c>
      <c r="B6" s="42">
        <v>2018</v>
      </c>
      <c r="C6" s="42">
        <v>2019</v>
      </c>
      <c r="D6" s="42"/>
      <c r="E6" s="42" t="s">
        <v>60</v>
      </c>
    </row>
    <row r="7" spans="1:5" x14ac:dyDescent="0.35">
      <c r="A7" s="1" t="s">
        <v>58</v>
      </c>
    </row>
    <row r="8" spans="1:5" x14ac:dyDescent="0.35">
      <c r="A8" s="6" t="s">
        <v>59</v>
      </c>
      <c r="B8" s="22"/>
      <c r="C8" s="22"/>
      <c r="D8" s="36"/>
      <c r="E8" s="28"/>
    </row>
    <row r="10" spans="1:5" x14ac:dyDescent="0.35">
      <c r="A10" t="s">
        <v>61</v>
      </c>
    </row>
    <row r="11" spans="1:5" x14ac:dyDescent="0.35">
      <c r="A11" s="6" t="s">
        <v>62</v>
      </c>
    </row>
    <row r="12" spans="1:5" x14ac:dyDescent="0.35">
      <c r="A12" s="30" t="s">
        <v>63</v>
      </c>
      <c r="B12" s="22"/>
      <c r="C12" s="22"/>
      <c r="D12" s="36"/>
      <c r="E12" s="28"/>
    </row>
    <row r="14" spans="1:5" x14ac:dyDescent="0.35">
      <c r="A14" s="6" t="s">
        <v>64</v>
      </c>
    </row>
    <row r="15" spans="1:5" x14ac:dyDescent="0.35">
      <c r="A15" s="29" t="s">
        <v>65</v>
      </c>
      <c r="B15" s="22"/>
      <c r="C15" s="22"/>
      <c r="D15" s="36"/>
      <c r="E15" s="28"/>
    </row>
    <row r="16" spans="1:5" x14ac:dyDescent="0.35">
      <c r="A16" s="29" t="s">
        <v>66</v>
      </c>
      <c r="B16" s="22"/>
      <c r="C16" s="22"/>
      <c r="D16" s="36"/>
      <c r="E16" s="28"/>
    </row>
    <row r="17" spans="1:5" x14ac:dyDescent="0.35">
      <c r="A17" s="29" t="s">
        <v>67</v>
      </c>
      <c r="B17" s="22"/>
      <c r="C17" s="22"/>
      <c r="D17" s="36"/>
      <c r="E17" s="28"/>
    </row>
    <row r="18" spans="1:5" x14ac:dyDescent="0.35">
      <c r="A18" s="29" t="s">
        <v>68</v>
      </c>
      <c r="B18" s="22"/>
      <c r="C18" s="22"/>
      <c r="D18" s="36"/>
      <c r="E18" s="28"/>
    </row>
    <row r="19" spans="1:5" x14ac:dyDescent="0.35">
      <c r="A19" s="29" t="s">
        <v>69</v>
      </c>
      <c r="B19" s="22"/>
      <c r="C19" s="22"/>
      <c r="D19" s="36"/>
      <c r="E19" s="28"/>
    </row>
    <row r="20" spans="1:5" x14ac:dyDescent="0.35">
      <c r="A20" s="29" t="s">
        <v>70</v>
      </c>
      <c r="B20" s="22"/>
      <c r="C20" s="22"/>
      <c r="D20" s="36"/>
      <c r="E20" s="28"/>
    </row>
    <row r="22" spans="1:5" x14ac:dyDescent="0.35">
      <c r="A22" s="31" t="s">
        <v>73</v>
      </c>
      <c r="B22" s="32"/>
      <c r="C22" s="32"/>
      <c r="D22" s="37"/>
      <c r="E22" s="28"/>
    </row>
    <row r="24" spans="1:5" x14ac:dyDescent="0.35">
      <c r="A24" s="1" t="s">
        <v>74</v>
      </c>
    </row>
    <row r="25" spans="1:5" x14ac:dyDescent="0.35">
      <c r="A25" s="29" t="s">
        <v>75</v>
      </c>
      <c r="B25" s="22"/>
      <c r="C25" s="22"/>
      <c r="D25" s="36"/>
      <c r="E25" s="28"/>
    </row>
    <row r="26" spans="1:5" x14ac:dyDescent="0.35">
      <c r="A26" s="29" t="s">
        <v>76</v>
      </c>
      <c r="B26" s="22"/>
      <c r="C26" s="22"/>
      <c r="D26" s="36"/>
      <c r="E26" s="28"/>
    </row>
    <row r="27" spans="1:5" x14ac:dyDescent="0.35">
      <c r="A27" s="29" t="s">
        <v>77</v>
      </c>
      <c r="B27" s="22"/>
      <c r="C27" s="22"/>
      <c r="D27" s="36"/>
      <c r="E27" s="28"/>
    </row>
    <row r="29" spans="1:5" x14ac:dyDescent="0.35">
      <c r="A29" s="21" t="s">
        <v>78</v>
      </c>
      <c r="B29" s="32"/>
      <c r="C29" s="32"/>
      <c r="D29" s="37"/>
      <c r="E29" s="28"/>
    </row>
    <row r="31" spans="1:5" x14ac:dyDescent="0.35">
      <c r="A31" s="1" t="s">
        <v>81</v>
      </c>
    </row>
    <row r="32" spans="1:5" x14ac:dyDescent="0.35">
      <c r="A32" s="6" t="s">
        <v>82</v>
      </c>
      <c r="B32" s="22"/>
      <c r="C32" s="22"/>
      <c r="D32" s="36"/>
      <c r="E32" s="28"/>
    </row>
    <row r="33" spans="1:5" x14ac:dyDescent="0.35">
      <c r="A33" s="6" t="s">
        <v>84</v>
      </c>
      <c r="B33" s="3">
        <v>-250</v>
      </c>
      <c r="C33" s="3">
        <v>-250</v>
      </c>
      <c r="D33" s="38"/>
      <c r="E33" s="28"/>
    </row>
    <row r="34" spans="1:5" x14ac:dyDescent="0.35">
      <c r="B34" s="3"/>
      <c r="C34" s="3"/>
      <c r="D34" s="38"/>
    </row>
    <row r="35" spans="1:5" x14ac:dyDescent="0.35">
      <c r="A35" s="21" t="s">
        <v>86</v>
      </c>
      <c r="B35" s="32"/>
      <c r="C35" s="32"/>
      <c r="D35" s="37"/>
      <c r="E35" s="28"/>
    </row>
    <row r="37" spans="1:5" x14ac:dyDescent="0.35">
      <c r="A37" s="1" t="s">
        <v>87</v>
      </c>
    </row>
    <row r="38" spans="1:5" x14ac:dyDescent="0.35">
      <c r="A38" t="s">
        <v>88</v>
      </c>
      <c r="B38" s="22"/>
      <c r="C38" s="22"/>
      <c r="D38" s="36"/>
      <c r="E38" s="28"/>
    </row>
    <row r="39" spans="1:5" ht="15" thickBot="1" x14ac:dyDescent="0.4">
      <c r="A39" t="s">
        <v>89</v>
      </c>
      <c r="B39" s="33"/>
      <c r="C39" s="33"/>
      <c r="D39" s="39"/>
      <c r="E39" s="28"/>
    </row>
    <row r="40" spans="1:5" ht="15" thickTop="1" x14ac:dyDescent="0.35">
      <c r="A40" t="s">
        <v>90</v>
      </c>
      <c r="B40" s="3">
        <v>250</v>
      </c>
      <c r="C40" s="3">
        <v>250</v>
      </c>
      <c r="D40" s="38"/>
      <c r="E40" s="28"/>
    </row>
    <row r="41" spans="1:5" x14ac:dyDescent="0.35">
      <c r="A41" t="s">
        <v>91</v>
      </c>
      <c r="B41" s="22"/>
      <c r="C41" s="22"/>
      <c r="D41" s="36"/>
      <c r="E41" s="28"/>
    </row>
  </sheetData>
  <pageMargins left="0.7" right="0.7" top="0.75" bottom="0.75" header="0.3" footer="0.3"/>
  <pageSetup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8"/>
  <sheetViews>
    <sheetView workbookViewId="0">
      <selection sqref="A1:XFD1048576"/>
    </sheetView>
  </sheetViews>
  <sheetFormatPr defaultRowHeight="14.5" x14ac:dyDescent="0.35"/>
  <cols>
    <col min="1" max="1" width="18.54296875" customWidth="1"/>
    <col min="2" max="4" width="11.1796875" bestFit="1" customWidth="1"/>
  </cols>
  <sheetData>
    <row r="1" spans="1:8" ht="18.5" x14ac:dyDescent="0.45">
      <c r="A1" s="8" t="s">
        <v>98</v>
      </c>
    </row>
    <row r="2" spans="1:8" ht="18.5" x14ac:dyDescent="0.45">
      <c r="A2" s="8"/>
    </row>
    <row r="3" spans="1:8" x14ac:dyDescent="0.35">
      <c r="A3" s="1" t="s">
        <v>20</v>
      </c>
      <c r="B3" s="9"/>
      <c r="C3" s="9"/>
      <c r="D3" s="9"/>
    </row>
    <row r="5" spans="1:8" x14ac:dyDescent="0.35">
      <c r="A5" s="42" t="s">
        <v>0</v>
      </c>
      <c r="B5" s="45" t="s">
        <v>18</v>
      </c>
      <c r="C5" s="45"/>
      <c r="D5" s="45"/>
      <c r="F5" s="45" t="s">
        <v>19</v>
      </c>
      <c r="G5" s="45"/>
      <c r="H5" s="45"/>
    </row>
    <row r="6" spans="1:8" x14ac:dyDescent="0.35">
      <c r="A6" s="43" t="s">
        <v>15</v>
      </c>
      <c r="B6" s="42">
        <v>2017</v>
      </c>
      <c r="C6" s="42">
        <v>2018</v>
      </c>
      <c r="D6" s="42">
        <v>2019</v>
      </c>
      <c r="F6" s="42">
        <v>2017</v>
      </c>
      <c r="G6" s="42">
        <v>2018</v>
      </c>
      <c r="H6" s="42">
        <v>2019</v>
      </c>
    </row>
    <row r="7" spans="1:8" x14ac:dyDescent="0.35">
      <c r="A7" t="s">
        <v>1</v>
      </c>
      <c r="B7" s="3">
        <v>33669</v>
      </c>
      <c r="C7" s="3">
        <v>46227</v>
      </c>
      <c r="D7" s="3">
        <v>56206</v>
      </c>
      <c r="F7" s="14">
        <f>B7/B$7</f>
        <v>1</v>
      </c>
      <c r="G7" s="14">
        <f t="shared" ref="G7:H7" si="0">C7/C$7</f>
        <v>1</v>
      </c>
      <c r="H7" s="14">
        <f t="shared" si="0"/>
        <v>1</v>
      </c>
    </row>
    <row r="8" spans="1:8" x14ac:dyDescent="0.35">
      <c r="B8" s="4"/>
      <c r="C8" s="4"/>
      <c r="D8" s="4"/>
    </row>
    <row r="9" spans="1:8" x14ac:dyDescent="0.35">
      <c r="A9" t="s">
        <v>2</v>
      </c>
      <c r="B9" s="3">
        <v>21673</v>
      </c>
      <c r="C9" s="3">
        <v>32647</v>
      </c>
      <c r="D9" s="3">
        <v>36161</v>
      </c>
      <c r="F9" s="14">
        <f>B9/B$7</f>
        <v>0.6437078618313582</v>
      </c>
      <c r="G9" s="14">
        <f t="shared" ref="G9:H9" si="1">C9/C$7</f>
        <v>0.706232288489411</v>
      </c>
      <c r="H9" s="14">
        <f t="shared" si="1"/>
        <v>0.64336547699533853</v>
      </c>
    </row>
    <row r="11" spans="1:8" x14ac:dyDescent="0.35">
      <c r="A11" t="s">
        <v>3</v>
      </c>
      <c r="B11" s="10">
        <f>B7-B9</f>
        <v>11996</v>
      </c>
      <c r="C11" s="10">
        <f t="shared" ref="C11:D11" si="2">C7-C9</f>
        <v>13580</v>
      </c>
      <c r="D11" s="10">
        <f t="shared" si="2"/>
        <v>20045</v>
      </c>
      <c r="F11" s="14">
        <f>B11/B$7</f>
        <v>0.3562921381686418</v>
      </c>
      <c r="G11" s="14">
        <f t="shared" ref="G11:H11" si="3">C11/C$7</f>
        <v>0.29376771151058906</v>
      </c>
      <c r="H11" s="14">
        <f t="shared" si="3"/>
        <v>0.35663452300466142</v>
      </c>
    </row>
    <row r="12" spans="1:8" x14ac:dyDescent="0.35">
      <c r="A12" s="7" t="s">
        <v>4</v>
      </c>
      <c r="B12" s="11">
        <f>B11/B$7</f>
        <v>0.3562921381686418</v>
      </c>
      <c r="C12" s="11">
        <f t="shared" ref="C12:D12" si="4">C11/C$7</f>
        <v>0.29376771151058906</v>
      </c>
      <c r="D12" s="11">
        <f t="shared" si="4"/>
        <v>0.35663452300466142</v>
      </c>
    </row>
    <row r="14" spans="1:8" x14ac:dyDescent="0.35">
      <c r="A14" t="s">
        <v>5</v>
      </c>
      <c r="B14" s="3">
        <v>7320</v>
      </c>
      <c r="C14" s="3">
        <v>9847</v>
      </c>
      <c r="D14" s="3">
        <v>13694</v>
      </c>
      <c r="F14" s="14">
        <f>B14/B$7</f>
        <v>0.21741067450770737</v>
      </c>
      <c r="G14" s="14">
        <f t="shared" ref="G14:H14" si="5">C14/C$7</f>
        <v>0.21301403941419517</v>
      </c>
      <c r="H14" s="14">
        <f t="shared" si="5"/>
        <v>0.24363946909582607</v>
      </c>
    </row>
    <row r="15" spans="1:8" x14ac:dyDescent="0.35">
      <c r="A15" s="7" t="s">
        <v>16</v>
      </c>
      <c r="B15" s="11">
        <f>B14/B$7</f>
        <v>0.21741067450770737</v>
      </c>
      <c r="C15" s="11">
        <f t="shared" ref="C15:D15" si="6">C14/C$7</f>
        <v>0.21301403941419517</v>
      </c>
      <c r="D15" s="11">
        <f t="shared" si="6"/>
        <v>0.24363946909582607</v>
      </c>
    </row>
    <row r="16" spans="1:8" x14ac:dyDescent="0.35">
      <c r="A16" s="7"/>
      <c r="B16" s="5"/>
      <c r="C16" s="5"/>
      <c r="D16" s="5"/>
    </row>
    <row r="17" spans="1:8" x14ac:dyDescent="0.35">
      <c r="A17" t="s">
        <v>6</v>
      </c>
      <c r="B17" s="10">
        <f>B11-B14</f>
        <v>4676</v>
      </c>
      <c r="C17" s="10">
        <f t="shared" ref="C17:D17" si="7">C11-C14</f>
        <v>3733</v>
      </c>
      <c r="D17" s="10">
        <f t="shared" si="7"/>
        <v>6351</v>
      </c>
      <c r="F17" s="14">
        <f>B17/B$7</f>
        <v>0.1388814636609344</v>
      </c>
      <c r="G17" s="14">
        <f t="shared" ref="G17:H17" si="8">C17/C$7</f>
        <v>8.0753672096393878E-2</v>
      </c>
      <c r="H17" s="14">
        <f t="shared" si="8"/>
        <v>0.11299505390883535</v>
      </c>
    </row>
    <row r="18" spans="1:8" x14ac:dyDescent="0.35">
      <c r="A18" s="7" t="s">
        <v>16</v>
      </c>
      <c r="B18" s="11">
        <f>B17/B$7</f>
        <v>0.1388814636609344</v>
      </c>
      <c r="C18" s="11">
        <f t="shared" ref="C18:D18" si="9">C17/C$7</f>
        <v>8.0753672096393878E-2</v>
      </c>
      <c r="D18" s="11">
        <f t="shared" si="9"/>
        <v>0.11299505390883535</v>
      </c>
    </row>
    <row r="19" spans="1:8" x14ac:dyDescent="0.35">
      <c r="A19" s="7"/>
      <c r="B19" s="5"/>
      <c r="C19" s="5"/>
      <c r="D19" s="5"/>
    </row>
    <row r="20" spans="1:8" x14ac:dyDescent="0.35">
      <c r="A20" t="s">
        <v>7</v>
      </c>
      <c r="B20" s="3">
        <v>870</v>
      </c>
      <c r="C20" s="3">
        <v>1207</v>
      </c>
      <c r="D20" s="3">
        <v>1510</v>
      </c>
      <c r="F20" s="14">
        <f>B20/B$7</f>
        <v>2.5839793281653745E-2</v>
      </c>
      <c r="G20" s="14">
        <f t="shared" ref="G20:H20" si="10">C20/C$7</f>
        <v>2.6110281869902871E-2</v>
      </c>
      <c r="H20" s="14">
        <f t="shared" si="10"/>
        <v>2.6865459203643739E-2</v>
      </c>
    </row>
    <row r="22" spans="1:8" x14ac:dyDescent="0.35">
      <c r="A22" t="s">
        <v>8</v>
      </c>
      <c r="B22" s="10">
        <f>B17-B20</f>
        <v>3806</v>
      </c>
      <c r="C22" s="10">
        <f t="shared" ref="C22:D22" si="11">C17-C20</f>
        <v>2526</v>
      </c>
      <c r="D22" s="10">
        <f t="shared" si="11"/>
        <v>4841</v>
      </c>
      <c r="F22" s="14">
        <f>B22/B$7</f>
        <v>0.11304167037928065</v>
      </c>
      <c r="G22" s="14">
        <f t="shared" ref="G22:H22" si="12">C22/C$7</f>
        <v>5.4643390226491013E-2</v>
      </c>
      <c r="H22" s="14">
        <f t="shared" si="12"/>
        <v>8.6129594705191617E-2</v>
      </c>
    </row>
    <row r="23" spans="1:8" x14ac:dyDescent="0.35">
      <c r="A23" s="7" t="s">
        <v>16</v>
      </c>
      <c r="B23" s="11">
        <f>B22/B$7</f>
        <v>0.11304167037928065</v>
      </c>
      <c r="C23" s="11">
        <f t="shared" ref="C23:D23" si="13">C22/C$7</f>
        <v>5.4643390226491013E-2</v>
      </c>
      <c r="D23" s="11">
        <f t="shared" si="13"/>
        <v>8.6129594705191617E-2</v>
      </c>
    </row>
    <row r="24" spans="1:8" x14ac:dyDescent="0.35">
      <c r="A24" s="7"/>
      <c r="B24" s="5"/>
      <c r="C24" s="5"/>
      <c r="D24" s="5"/>
    </row>
    <row r="25" spans="1:8" x14ac:dyDescent="0.35">
      <c r="A25" t="s">
        <v>9</v>
      </c>
      <c r="B25" s="3">
        <v>525</v>
      </c>
      <c r="C25" s="3">
        <v>611</v>
      </c>
      <c r="D25" s="3">
        <v>684</v>
      </c>
      <c r="F25" s="14">
        <f>B25/B$7</f>
        <v>1.5592978704446226E-2</v>
      </c>
      <c r="G25" s="14">
        <f t="shared" ref="G25:H25" si="14">C25/C$7</f>
        <v>1.3217383780041966E-2</v>
      </c>
      <c r="H25" s="14">
        <f t="shared" si="14"/>
        <v>1.2169519268405508E-2</v>
      </c>
    </row>
    <row r="27" spans="1:8" x14ac:dyDescent="0.35">
      <c r="A27" t="s">
        <v>10</v>
      </c>
      <c r="B27" s="10">
        <f>B22-B25</f>
        <v>3281</v>
      </c>
      <c r="C27" s="10">
        <f t="shared" ref="C27:D27" si="15">C22-C25</f>
        <v>1915</v>
      </c>
      <c r="D27" s="10">
        <f t="shared" si="15"/>
        <v>4157</v>
      </c>
      <c r="F27" s="14">
        <f>B27/B$7</f>
        <v>9.7448691674834415E-2</v>
      </c>
      <c r="G27" s="14">
        <f t="shared" ref="G27:H27" si="16">C27/C$7</f>
        <v>4.1426006446449046E-2</v>
      </c>
      <c r="H27" s="14">
        <f t="shared" si="16"/>
        <v>7.3960075436786107E-2</v>
      </c>
    </row>
    <row r="28" spans="1:8" x14ac:dyDescent="0.35">
      <c r="A28" s="7" t="s">
        <v>16</v>
      </c>
      <c r="B28" s="11">
        <f>B27/B$7</f>
        <v>9.7448691674834415E-2</v>
      </c>
      <c r="C28" s="11">
        <f t="shared" ref="C28:D28" si="17">C27/C$7</f>
        <v>4.1426006446449046E-2</v>
      </c>
      <c r="D28" s="11">
        <f t="shared" si="17"/>
        <v>7.3960075436786107E-2</v>
      </c>
    </row>
    <row r="29" spans="1:8" x14ac:dyDescent="0.35">
      <c r="A29" s="7"/>
      <c r="B29" s="5"/>
      <c r="C29" s="5"/>
      <c r="D29" s="5"/>
    </row>
    <row r="30" spans="1:8" x14ac:dyDescent="0.35">
      <c r="A30" t="s">
        <v>11</v>
      </c>
      <c r="B30" s="10">
        <f>B31*B27</f>
        <v>984.3</v>
      </c>
      <c r="C30" s="10">
        <f t="shared" ref="C30:D30" si="18">C31*C27</f>
        <v>574.5</v>
      </c>
      <c r="D30" s="10">
        <f t="shared" si="18"/>
        <v>1247.0999999999999</v>
      </c>
      <c r="F30" s="14">
        <f>B30/B$7</f>
        <v>2.9234607502450324E-2</v>
      </c>
      <c r="G30" s="14">
        <f t="shared" ref="G30:H30" si="19">C30/C$7</f>
        <v>1.2427801933934713E-2</v>
      </c>
      <c r="H30" s="14">
        <f t="shared" si="19"/>
        <v>2.2188022631035829E-2</v>
      </c>
    </row>
    <row r="31" spans="1:8" x14ac:dyDescent="0.35">
      <c r="A31" s="7" t="s">
        <v>17</v>
      </c>
      <c r="B31" s="40">
        <v>0.3</v>
      </c>
      <c r="C31" s="40">
        <v>0.3</v>
      </c>
      <c r="D31" s="40">
        <v>0.3</v>
      </c>
    </row>
    <row r="32" spans="1:8" x14ac:dyDescent="0.35">
      <c r="A32" s="7"/>
      <c r="B32" s="5"/>
    </row>
    <row r="33" spans="1:8" x14ac:dyDescent="0.35">
      <c r="A33" t="s">
        <v>12</v>
      </c>
      <c r="B33" s="10">
        <f>B27-B30</f>
        <v>2296.6999999999998</v>
      </c>
      <c r="C33" s="10">
        <f>C27-C30</f>
        <v>1340.5</v>
      </c>
      <c r="D33" s="10">
        <f t="shared" ref="D33" si="20">D27-D30</f>
        <v>2909.9</v>
      </c>
      <c r="F33" s="14">
        <f>B33/B$7</f>
        <v>6.8214084172384087E-2</v>
      </c>
      <c r="G33" s="14">
        <f t="shared" ref="G33:H33" si="21">C33/C$7</f>
        <v>2.8998204512514333E-2</v>
      </c>
      <c r="H33" s="14">
        <f t="shared" si="21"/>
        <v>5.1772052805750278E-2</v>
      </c>
    </row>
    <row r="34" spans="1:8" x14ac:dyDescent="0.35">
      <c r="A34" s="7" t="s">
        <v>16</v>
      </c>
      <c r="B34" s="11">
        <f>B33/B$7</f>
        <v>6.8214084172384087E-2</v>
      </c>
      <c r="C34" s="11">
        <f t="shared" ref="C34:D34" si="22">C33/C$7</f>
        <v>2.8998204512514333E-2</v>
      </c>
      <c r="D34" s="11">
        <f t="shared" si="22"/>
        <v>5.1772052805750278E-2</v>
      </c>
    </row>
    <row r="35" spans="1:8" x14ac:dyDescent="0.35">
      <c r="A35" s="7"/>
      <c r="B35" s="5"/>
      <c r="C35" s="5"/>
      <c r="D35" s="5"/>
    </row>
    <row r="36" spans="1:8" x14ac:dyDescent="0.35">
      <c r="A36" t="s">
        <v>13</v>
      </c>
      <c r="B36" s="12">
        <v>1000</v>
      </c>
      <c r="C36" s="12">
        <v>1000</v>
      </c>
      <c r="D36" s="12">
        <v>1000</v>
      </c>
    </row>
    <row r="38" spans="1:8" x14ac:dyDescent="0.35">
      <c r="A38" t="s">
        <v>14</v>
      </c>
      <c r="B38" s="13">
        <f>B33/B36</f>
        <v>2.2967</v>
      </c>
      <c r="C38" s="13">
        <f t="shared" ref="C38:D38" si="23">C33/C36</f>
        <v>1.3405</v>
      </c>
      <c r="D38" s="13">
        <f t="shared" si="23"/>
        <v>2.9098999999999999</v>
      </c>
    </row>
  </sheetData>
  <mergeCells count="2">
    <mergeCell ref="B5:D5"/>
    <mergeCell ref="F5:H5"/>
  </mergeCells>
  <pageMargins left="0.7" right="0.7" top="0.75" bottom="0.75" header="0.3" footer="0.3"/>
  <pageSetup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48"/>
  <sheetViews>
    <sheetView topLeftCell="A13" workbookViewId="0">
      <selection activeCell="A13" sqref="A1:XFD1048576"/>
    </sheetView>
  </sheetViews>
  <sheetFormatPr defaultRowHeight="14.5" x14ac:dyDescent="0.35"/>
  <cols>
    <col min="1" max="1" width="30.1796875" customWidth="1"/>
    <col min="2" max="3" width="9.81640625" customWidth="1"/>
    <col min="4" max="4" width="10.453125" customWidth="1"/>
    <col min="5" max="5" width="4.54296875" customWidth="1"/>
    <col min="6" max="6" width="12.26953125" customWidth="1"/>
    <col min="7" max="7" width="11.54296875" customWidth="1"/>
  </cols>
  <sheetData>
    <row r="1" spans="1:7" ht="18.5" x14ac:dyDescent="0.45">
      <c r="A1" s="8" t="s">
        <v>99</v>
      </c>
    </row>
    <row r="2" spans="1:7" ht="18.5" x14ac:dyDescent="0.45">
      <c r="A2" s="8"/>
    </row>
    <row r="3" spans="1:7" x14ac:dyDescent="0.35">
      <c r="A3" s="1" t="s">
        <v>33</v>
      </c>
      <c r="B3" s="9"/>
      <c r="C3" s="9"/>
      <c r="D3" s="9"/>
      <c r="E3" s="9"/>
    </row>
    <row r="5" spans="1:7" x14ac:dyDescent="0.35">
      <c r="A5" s="42" t="s">
        <v>23</v>
      </c>
      <c r="B5" s="45"/>
      <c r="C5" s="45"/>
      <c r="D5" s="45"/>
      <c r="F5" s="45" t="s">
        <v>95</v>
      </c>
      <c r="G5" s="45"/>
    </row>
    <row r="6" spans="1:7" x14ac:dyDescent="0.35">
      <c r="A6" s="43" t="s">
        <v>15</v>
      </c>
      <c r="B6" s="42">
        <v>2017</v>
      </c>
      <c r="C6" s="42">
        <v>2018</v>
      </c>
      <c r="D6" s="42">
        <v>2019</v>
      </c>
      <c r="F6" s="42" t="s">
        <v>96</v>
      </c>
      <c r="G6" s="42" t="s">
        <v>97</v>
      </c>
    </row>
    <row r="7" spans="1:7" x14ac:dyDescent="0.35">
      <c r="A7" s="1" t="s">
        <v>35</v>
      </c>
      <c r="B7" s="2"/>
      <c r="C7" s="2"/>
      <c r="D7" s="2"/>
      <c r="E7" s="2"/>
      <c r="F7" s="2"/>
      <c r="G7" s="2"/>
    </row>
    <row r="8" spans="1:7" x14ac:dyDescent="0.35">
      <c r="A8" s="1"/>
      <c r="B8" s="2"/>
      <c r="C8" s="2"/>
      <c r="D8" s="2"/>
      <c r="E8" s="2"/>
      <c r="F8" s="2"/>
      <c r="G8" s="2"/>
    </row>
    <row r="9" spans="1:7" x14ac:dyDescent="0.35">
      <c r="A9" s="1" t="s">
        <v>36</v>
      </c>
      <c r="B9" s="2"/>
      <c r="C9" s="2"/>
      <c r="D9" s="2"/>
      <c r="E9" s="2"/>
      <c r="F9" s="2"/>
      <c r="G9" s="2"/>
    </row>
    <row r="10" spans="1:7" x14ac:dyDescent="0.35">
      <c r="A10" s="6" t="s">
        <v>24</v>
      </c>
      <c r="B10" s="3">
        <v>682</v>
      </c>
      <c r="C10" s="3">
        <v>3515</v>
      </c>
      <c r="D10" s="3">
        <v>6807</v>
      </c>
      <c r="E10" s="3"/>
      <c r="F10" s="22">
        <f>C10-B10</f>
        <v>2833</v>
      </c>
      <c r="G10" s="22">
        <f>D10-C10</f>
        <v>3292</v>
      </c>
    </row>
    <row r="11" spans="1:7" x14ac:dyDescent="0.35">
      <c r="A11" s="6" t="s">
        <v>25</v>
      </c>
      <c r="B11" s="3">
        <v>5008</v>
      </c>
      <c r="C11" s="3">
        <v>5083</v>
      </c>
      <c r="D11" s="3">
        <v>6082</v>
      </c>
      <c r="E11" s="3"/>
      <c r="F11" s="22">
        <f t="shared" ref="F11:G14" si="0">C11-B11</f>
        <v>75</v>
      </c>
      <c r="G11" s="22">
        <f t="shared" si="0"/>
        <v>999</v>
      </c>
    </row>
    <row r="12" spans="1:7" x14ac:dyDescent="0.35">
      <c r="A12" s="6" t="s">
        <v>26</v>
      </c>
      <c r="B12" s="3">
        <v>4284</v>
      </c>
      <c r="C12" s="3">
        <v>4984</v>
      </c>
      <c r="D12" s="3">
        <v>6460</v>
      </c>
      <c r="E12" s="3"/>
      <c r="F12" s="22">
        <f t="shared" si="0"/>
        <v>700</v>
      </c>
      <c r="G12" s="22">
        <f t="shared" si="0"/>
        <v>1476</v>
      </c>
    </row>
    <row r="13" spans="1:7" x14ac:dyDescent="0.35">
      <c r="A13" s="6" t="s">
        <v>27</v>
      </c>
      <c r="B13" s="16">
        <v>766</v>
      </c>
      <c r="C13" s="16">
        <v>2167</v>
      </c>
      <c r="D13" s="16">
        <v>1468</v>
      </c>
      <c r="E13" s="3"/>
      <c r="F13" s="23">
        <f t="shared" si="0"/>
        <v>1401</v>
      </c>
      <c r="G13" s="23">
        <f t="shared" si="0"/>
        <v>-699</v>
      </c>
    </row>
    <row r="14" spans="1:7" x14ac:dyDescent="0.35">
      <c r="A14" s="1" t="s">
        <v>28</v>
      </c>
      <c r="B14" s="24">
        <f>SUM(B10:B13)</f>
        <v>10740</v>
      </c>
      <c r="C14" s="24">
        <f t="shared" ref="C14:D14" si="1">SUM(C10:C13)</f>
        <v>15749</v>
      </c>
      <c r="D14" s="24">
        <f t="shared" si="1"/>
        <v>20817</v>
      </c>
      <c r="E14" s="15"/>
      <c r="F14" s="24">
        <f t="shared" si="0"/>
        <v>5009</v>
      </c>
      <c r="G14" s="24">
        <f t="shared" si="0"/>
        <v>5068</v>
      </c>
    </row>
    <row r="16" spans="1:7" x14ac:dyDescent="0.35">
      <c r="A16" s="6" t="s">
        <v>29</v>
      </c>
      <c r="B16" s="18">
        <v>18842</v>
      </c>
      <c r="C16" s="18">
        <v>21868</v>
      </c>
      <c r="D16" s="18">
        <v>26726</v>
      </c>
      <c r="F16" s="22">
        <f t="shared" ref="F16:G18" si="2">C16-B16</f>
        <v>3026</v>
      </c>
      <c r="G16" s="22">
        <f t="shared" si="2"/>
        <v>4858</v>
      </c>
    </row>
    <row r="17" spans="1:7" x14ac:dyDescent="0.35">
      <c r="A17" s="6" t="s">
        <v>30</v>
      </c>
      <c r="B17" s="19">
        <v>5066</v>
      </c>
      <c r="C17" s="19">
        <v>6273</v>
      </c>
      <c r="D17" s="19">
        <v>7783</v>
      </c>
      <c r="F17" s="23">
        <f t="shared" si="2"/>
        <v>1207</v>
      </c>
      <c r="G17" s="23">
        <f t="shared" si="2"/>
        <v>1510</v>
      </c>
    </row>
    <row r="18" spans="1:7" x14ac:dyDescent="0.35">
      <c r="A18" s="17" t="s">
        <v>31</v>
      </c>
      <c r="B18" s="24">
        <f>B16-B17</f>
        <v>13776</v>
      </c>
      <c r="C18" s="24">
        <f>C16-C17</f>
        <v>15595</v>
      </c>
      <c r="D18" s="24">
        <f>D16-D17</f>
        <v>18943</v>
      </c>
      <c r="F18" s="24">
        <f t="shared" si="2"/>
        <v>1819</v>
      </c>
      <c r="G18" s="24">
        <f t="shared" si="2"/>
        <v>3348</v>
      </c>
    </row>
    <row r="20" spans="1:7" x14ac:dyDescent="0.35">
      <c r="A20" s="9" t="s">
        <v>32</v>
      </c>
      <c r="B20" s="18">
        <v>1224</v>
      </c>
      <c r="C20" s="18">
        <v>1642</v>
      </c>
      <c r="D20" s="18">
        <v>1813</v>
      </c>
      <c r="E20" s="9"/>
      <c r="F20" s="26">
        <f t="shared" ref="F20:G20" si="3">C20-B20</f>
        <v>418</v>
      </c>
      <c r="G20" s="26">
        <f t="shared" si="3"/>
        <v>171</v>
      </c>
    </row>
    <row r="22" spans="1:7" ht="15" thickBot="1" x14ac:dyDescent="0.4">
      <c r="A22" s="1" t="s">
        <v>34</v>
      </c>
      <c r="B22" s="25">
        <f>B14+B18+B20</f>
        <v>25740</v>
      </c>
      <c r="C22" s="25">
        <f t="shared" ref="C22:D22" si="4">C14+C18+C20</f>
        <v>32986</v>
      </c>
      <c r="D22" s="25">
        <f t="shared" si="4"/>
        <v>41573</v>
      </c>
      <c r="F22" s="25">
        <f t="shared" ref="F22:G22" si="5">C22-B22</f>
        <v>7246</v>
      </c>
      <c r="G22" s="25">
        <f t="shared" si="5"/>
        <v>8587</v>
      </c>
    </row>
    <row r="23" spans="1:7" ht="15" thickTop="1" x14ac:dyDescent="0.35"/>
    <row r="24" spans="1:7" x14ac:dyDescent="0.35">
      <c r="A24" s="1" t="s">
        <v>48</v>
      </c>
    </row>
    <row r="26" spans="1:7" x14ac:dyDescent="0.35">
      <c r="A26" s="1" t="s">
        <v>37</v>
      </c>
      <c r="B26" s="2"/>
      <c r="C26" s="2"/>
      <c r="D26" s="2"/>
      <c r="E26" s="2"/>
      <c r="F26" s="2"/>
      <c r="G26" s="2"/>
    </row>
    <row r="27" spans="1:7" x14ac:dyDescent="0.35">
      <c r="A27" s="6" t="s">
        <v>38</v>
      </c>
      <c r="B27" s="3">
        <v>4215</v>
      </c>
      <c r="C27" s="3">
        <v>5451</v>
      </c>
      <c r="D27" s="3">
        <v>6934</v>
      </c>
      <c r="E27" s="3"/>
      <c r="F27" s="22">
        <f>C27-B27</f>
        <v>1236</v>
      </c>
      <c r="G27" s="22">
        <f>D27-C27</f>
        <v>1483</v>
      </c>
    </row>
    <row r="28" spans="1:7" x14ac:dyDescent="0.35">
      <c r="A28" s="6" t="s">
        <v>39</v>
      </c>
      <c r="B28" s="3">
        <v>879</v>
      </c>
      <c r="C28" s="3">
        <v>1016</v>
      </c>
      <c r="D28" s="3">
        <v>606</v>
      </c>
      <c r="E28" s="3"/>
      <c r="F28" s="22">
        <f t="shared" ref="F28:G31" si="6">C28-B28</f>
        <v>137</v>
      </c>
      <c r="G28" s="22">
        <f t="shared" si="6"/>
        <v>-410</v>
      </c>
    </row>
    <row r="29" spans="1:7" x14ac:dyDescent="0.35">
      <c r="A29" s="6" t="s">
        <v>40</v>
      </c>
      <c r="B29" s="3">
        <v>1390</v>
      </c>
      <c r="C29" s="3">
        <v>1416</v>
      </c>
      <c r="D29" s="3">
        <v>1959</v>
      </c>
      <c r="E29" s="3"/>
      <c r="F29" s="22">
        <f t="shared" si="6"/>
        <v>26</v>
      </c>
      <c r="G29" s="22">
        <f t="shared" si="6"/>
        <v>543</v>
      </c>
    </row>
    <row r="30" spans="1:7" x14ac:dyDescent="0.35">
      <c r="A30" s="6" t="s">
        <v>41</v>
      </c>
      <c r="B30" s="16">
        <v>287</v>
      </c>
      <c r="C30" s="16">
        <v>1327</v>
      </c>
      <c r="D30" s="16">
        <v>364</v>
      </c>
      <c r="E30" s="3"/>
      <c r="F30" s="23">
        <f t="shared" si="6"/>
        <v>1040</v>
      </c>
      <c r="G30" s="23">
        <f t="shared" si="6"/>
        <v>-963</v>
      </c>
    </row>
    <row r="31" spans="1:7" x14ac:dyDescent="0.35">
      <c r="A31" s="1" t="s">
        <v>42</v>
      </c>
      <c r="B31" s="24">
        <f>SUM(B27:B30)</f>
        <v>6771</v>
      </c>
      <c r="C31" s="24">
        <f t="shared" ref="C31:D31" si="7">SUM(C27:C30)</f>
        <v>9210</v>
      </c>
      <c r="D31" s="24">
        <f t="shared" si="7"/>
        <v>9863</v>
      </c>
      <c r="E31" s="15"/>
      <c r="F31" s="24">
        <f t="shared" si="6"/>
        <v>2439</v>
      </c>
      <c r="G31" s="24">
        <f t="shared" si="6"/>
        <v>653</v>
      </c>
    </row>
    <row r="33" spans="1:8" x14ac:dyDescent="0.35">
      <c r="A33" s="1" t="s">
        <v>43</v>
      </c>
      <c r="B33" s="2"/>
      <c r="C33" s="2"/>
      <c r="D33" s="2"/>
      <c r="E33" s="2"/>
      <c r="F33" s="2"/>
      <c r="G33" s="2"/>
    </row>
    <row r="34" spans="1:8" x14ac:dyDescent="0.35">
      <c r="A34" s="6" t="s">
        <v>44</v>
      </c>
      <c r="B34" s="3">
        <v>1305</v>
      </c>
      <c r="C34" s="3">
        <v>1996</v>
      </c>
      <c r="D34" s="3">
        <v>2412</v>
      </c>
      <c r="E34" s="3"/>
      <c r="F34" s="22">
        <f>C34-B34</f>
        <v>691</v>
      </c>
      <c r="G34" s="22">
        <f>D34-C34</f>
        <v>416</v>
      </c>
    </row>
    <row r="35" spans="1:8" x14ac:dyDescent="0.35">
      <c r="A35" s="6" t="s">
        <v>45</v>
      </c>
      <c r="B35" s="16">
        <v>9167</v>
      </c>
      <c r="C35" s="16">
        <v>12192.5</v>
      </c>
      <c r="D35" s="16">
        <v>17051</v>
      </c>
      <c r="E35" s="3"/>
      <c r="F35" s="23">
        <f t="shared" ref="F35:G36" si="8">C35-B35</f>
        <v>3025.5</v>
      </c>
      <c r="G35" s="23">
        <f t="shared" si="8"/>
        <v>4858.5</v>
      </c>
    </row>
    <row r="36" spans="1:8" x14ac:dyDescent="0.35">
      <c r="A36" s="1" t="s">
        <v>46</v>
      </c>
      <c r="B36" s="24">
        <f>SUM(B34:B35)</f>
        <v>10472</v>
      </c>
      <c r="C36" s="24">
        <f>SUM(C34:C35)</f>
        <v>14188.5</v>
      </c>
      <c r="D36" s="24">
        <f>SUM(D34:D35)</f>
        <v>19463</v>
      </c>
      <c r="E36" s="15"/>
      <c r="F36" s="24">
        <f t="shared" si="8"/>
        <v>3716.5</v>
      </c>
      <c r="G36" s="24">
        <f t="shared" si="8"/>
        <v>5274.5</v>
      </c>
    </row>
    <row r="37" spans="1:8" x14ac:dyDescent="0.35">
      <c r="A37" s="1"/>
      <c r="B37" s="15"/>
      <c r="C37" s="15"/>
      <c r="D37" s="15"/>
      <c r="E37" s="15"/>
      <c r="F37" s="15"/>
      <c r="G37" s="15"/>
    </row>
    <row r="38" spans="1:8" x14ac:dyDescent="0.35">
      <c r="A38" s="1" t="s">
        <v>47</v>
      </c>
      <c r="B38" s="27">
        <f>B31+B36</f>
        <v>17243</v>
      </c>
      <c r="C38" s="27">
        <f t="shared" ref="C38:D38" si="9">C31+C36</f>
        <v>23398.5</v>
      </c>
      <c r="D38" s="27">
        <f t="shared" si="9"/>
        <v>29326</v>
      </c>
      <c r="F38" s="27">
        <f>C38-B38</f>
        <v>6155.5</v>
      </c>
      <c r="G38" s="27">
        <f>D38-C38</f>
        <v>5927.5</v>
      </c>
    </row>
    <row r="40" spans="1:8" x14ac:dyDescent="0.35">
      <c r="A40" s="1" t="s">
        <v>49</v>
      </c>
    </row>
    <row r="41" spans="1:8" x14ac:dyDescent="0.35">
      <c r="A41" s="20" t="s">
        <v>50</v>
      </c>
      <c r="B41" s="3">
        <v>68</v>
      </c>
      <c r="C41" s="3">
        <v>68</v>
      </c>
      <c r="D41" s="3">
        <v>68</v>
      </c>
      <c r="F41" s="22">
        <f t="shared" ref="F41:G44" si="10">C41-B41</f>
        <v>0</v>
      </c>
      <c r="G41" s="22">
        <f t="shared" si="10"/>
        <v>0</v>
      </c>
    </row>
    <row r="42" spans="1:8" x14ac:dyDescent="0.35">
      <c r="A42" s="20" t="s">
        <v>51</v>
      </c>
      <c r="B42" s="3">
        <v>1130</v>
      </c>
      <c r="C42" s="3">
        <v>1130</v>
      </c>
      <c r="D42" s="3">
        <v>1130</v>
      </c>
      <c r="F42" s="22">
        <f t="shared" si="10"/>
        <v>0</v>
      </c>
      <c r="G42" s="22">
        <f t="shared" si="10"/>
        <v>0</v>
      </c>
    </row>
    <row r="43" spans="1:8" x14ac:dyDescent="0.35">
      <c r="A43" s="6" t="s">
        <v>52</v>
      </c>
      <c r="B43" s="16">
        <v>7299</v>
      </c>
      <c r="C43" s="41">
        <f>B43+'P&amp;L - Answer'!C33+'CF - Answer'!B33</f>
        <v>8389.5</v>
      </c>
      <c r="D43" s="41">
        <f>C43+'P&amp;L - Answer'!D33+'CF - Answer'!C33</f>
        <v>11049.4</v>
      </c>
      <c r="F43" s="23">
        <f t="shared" si="10"/>
        <v>1090.5</v>
      </c>
      <c r="G43" s="23">
        <f t="shared" si="10"/>
        <v>2659.8999999999996</v>
      </c>
      <c r="H43" t="s">
        <v>94</v>
      </c>
    </row>
    <row r="44" spans="1:8" x14ac:dyDescent="0.35">
      <c r="A44" s="17" t="s">
        <v>53</v>
      </c>
      <c r="B44" s="27">
        <f>SUM(B41:B43)</f>
        <v>8497</v>
      </c>
      <c r="C44" s="27">
        <f t="shared" ref="C44:D44" si="11">SUM(C41:C43)</f>
        <v>9587.5</v>
      </c>
      <c r="D44" s="27">
        <f t="shared" si="11"/>
        <v>12247.4</v>
      </c>
      <c r="F44" s="27">
        <f t="shared" si="10"/>
        <v>1090.5</v>
      </c>
      <c r="G44" s="27">
        <f t="shared" si="10"/>
        <v>2659.8999999999996</v>
      </c>
    </row>
    <row r="46" spans="1:8" ht="15" thickBot="1" x14ac:dyDescent="0.4">
      <c r="A46" s="17" t="s">
        <v>54</v>
      </c>
      <c r="B46" s="25">
        <f>B44+B38</f>
        <v>25740</v>
      </c>
      <c r="C46" s="25">
        <f t="shared" ref="C46:D46" si="12">C44+C38</f>
        <v>32986</v>
      </c>
      <c r="D46" s="25">
        <f t="shared" si="12"/>
        <v>41573.4</v>
      </c>
      <c r="F46" s="25">
        <f t="shared" ref="F46:G46" si="13">C46-B46</f>
        <v>7246</v>
      </c>
      <c r="G46" s="25">
        <f t="shared" si="13"/>
        <v>8587.4000000000015</v>
      </c>
    </row>
    <row r="47" spans="1:8" ht="15" thickTop="1" x14ac:dyDescent="0.35"/>
    <row r="48" spans="1:8" x14ac:dyDescent="0.35">
      <c r="A48" s="6" t="s">
        <v>55</v>
      </c>
      <c r="B48" s="24">
        <f>B46-B22</f>
        <v>0</v>
      </c>
      <c r="C48" s="24">
        <f t="shared" ref="C48:D48" si="14">C46-C22</f>
        <v>0</v>
      </c>
      <c r="D48" s="24">
        <f t="shared" si="14"/>
        <v>0.40000000000145519</v>
      </c>
      <c r="E48" s="1"/>
      <c r="F48" s="24">
        <f t="shared" ref="F48:G48" si="15">C48-B48</f>
        <v>0</v>
      </c>
      <c r="G48" s="24">
        <f t="shared" si="15"/>
        <v>0.40000000000145519</v>
      </c>
    </row>
  </sheetData>
  <mergeCells count="2">
    <mergeCell ref="F5:G5"/>
    <mergeCell ref="B5:D5"/>
  </mergeCells>
  <pageMargins left="0.7" right="0.7" top="0.75" bottom="0.75" header="0.3" footer="0.3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41"/>
  <sheetViews>
    <sheetView tabSelected="1" workbookViewId="0">
      <selection sqref="A1:XFD1048576"/>
    </sheetView>
  </sheetViews>
  <sheetFormatPr defaultRowHeight="14.5" x14ac:dyDescent="0.35"/>
  <cols>
    <col min="1" max="1" width="58.81640625" bestFit="1" customWidth="1"/>
    <col min="4" max="4" width="3.1796875" style="34" customWidth="1"/>
    <col min="5" max="5" width="22.81640625" customWidth="1"/>
  </cols>
  <sheetData>
    <row r="1" spans="1:5" ht="18.5" x14ac:dyDescent="0.45">
      <c r="A1" s="8" t="s">
        <v>100</v>
      </c>
    </row>
    <row r="2" spans="1:5" ht="18.5" x14ac:dyDescent="0.45">
      <c r="A2" s="8"/>
    </row>
    <row r="3" spans="1:5" x14ac:dyDescent="0.35">
      <c r="A3" s="1" t="s">
        <v>93</v>
      </c>
      <c r="B3" s="9"/>
      <c r="C3" s="9"/>
      <c r="D3" s="35"/>
    </row>
    <row r="5" spans="1:5" x14ac:dyDescent="0.35">
      <c r="A5" s="42" t="s">
        <v>57</v>
      </c>
      <c r="B5" s="44"/>
      <c r="C5" s="44"/>
      <c r="D5" s="44"/>
      <c r="E5" s="44"/>
    </row>
    <row r="6" spans="1:5" x14ac:dyDescent="0.35">
      <c r="A6" s="43" t="s">
        <v>15</v>
      </c>
      <c r="B6" s="42">
        <v>2018</v>
      </c>
      <c r="C6" s="42">
        <v>2019</v>
      </c>
      <c r="D6" s="42"/>
      <c r="E6" s="42" t="s">
        <v>60</v>
      </c>
    </row>
    <row r="7" spans="1:5" x14ac:dyDescent="0.35">
      <c r="A7" s="1" t="s">
        <v>58</v>
      </c>
    </row>
    <row r="8" spans="1:5" x14ac:dyDescent="0.35">
      <c r="A8" s="6" t="s">
        <v>59</v>
      </c>
      <c r="B8" s="22">
        <f>'P&amp;L - Answer'!C33</f>
        <v>1340.5</v>
      </c>
      <c r="C8" s="22">
        <f>'P&amp;L - Answer'!D33</f>
        <v>2909.9</v>
      </c>
      <c r="D8" s="36"/>
      <c r="E8" s="28" t="s">
        <v>0</v>
      </c>
    </row>
    <row r="10" spans="1:5" x14ac:dyDescent="0.35">
      <c r="A10" t="s">
        <v>61</v>
      </c>
    </row>
    <row r="11" spans="1:5" x14ac:dyDescent="0.35">
      <c r="A11" s="6" t="s">
        <v>62</v>
      </c>
    </row>
    <row r="12" spans="1:5" x14ac:dyDescent="0.35">
      <c r="A12" s="30" t="s">
        <v>63</v>
      </c>
      <c r="B12" s="22">
        <f>'P&amp;L - Answer'!C20</f>
        <v>1207</v>
      </c>
      <c r="C12" s="22">
        <f>'P&amp;L - Answer'!D20</f>
        <v>1510</v>
      </c>
      <c r="D12" s="36"/>
      <c r="E12" s="28" t="s">
        <v>0</v>
      </c>
    </row>
    <row r="14" spans="1:5" x14ac:dyDescent="0.35">
      <c r="A14" s="6" t="s">
        <v>64</v>
      </c>
    </row>
    <row r="15" spans="1:5" x14ac:dyDescent="0.35">
      <c r="A15" s="29" t="s">
        <v>65</v>
      </c>
      <c r="B15" s="22">
        <f>-'BS - Answer'!F11</f>
        <v>-75</v>
      </c>
      <c r="C15" s="22">
        <f>-'BS - Answer'!G11</f>
        <v>-999</v>
      </c>
      <c r="D15" s="36"/>
      <c r="E15" s="28" t="s">
        <v>71</v>
      </c>
    </row>
    <row r="16" spans="1:5" x14ac:dyDescent="0.35">
      <c r="A16" s="29" t="s">
        <v>66</v>
      </c>
      <c r="B16" s="22">
        <f>-'BS - Answer'!F12</f>
        <v>-700</v>
      </c>
      <c r="C16" s="22">
        <f>-'BS - Answer'!G12</f>
        <v>-1476</v>
      </c>
      <c r="D16" s="36"/>
      <c r="E16" s="28" t="s">
        <v>71</v>
      </c>
    </row>
    <row r="17" spans="1:5" x14ac:dyDescent="0.35">
      <c r="A17" s="29" t="s">
        <v>67</v>
      </c>
      <c r="B17" s="22">
        <f>-'BS - Answer'!F13</f>
        <v>-1401</v>
      </c>
      <c r="C17" s="22">
        <f>-'BS - Answer'!G13</f>
        <v>699</v>
      </c>
      <c r="D17" s="36"/>
      <c r="E17" s="28" t="s">
        <v>71</v>
      </c>
    </row>
    <row r="18" spans="1:5" x14ac:dyDescent="0.35">
      <c r="A18" s="29" t="s">
        <v>68</v>
      </c>
      <c r="B18" s="22">
        <f>'BS - Answer'!F27</f>
        <v>1236</v>
      </c>
      <c r="C18" s="22">
        <f>'BS - Answer'!G27</f>
        <v>1483</v>
      </c>
      <c r="D18" s="36"/>
      <c r="E18" s="28" t="s">
        <v>72</v>
      </c>
    </row>
    <row r="19" spans="1:5" x14ac:dyDescent="0.35">
      <c r="A19" s="29" t="s">
        <v>69</v>
      </c>
      <c r="B19" s="22">
        <f>'BS - Answer'!F29</f>
        <v>26</v>
      </c>
      <c r="C19" s="22">
        <f>'BS - Answer'!G29</f>
        <v>543</v>
      </c>
      <c r="D19" s="36"/>
      <c r="E19" s="28" t="s">
        <v>72</v>
      </c>
    </row>
    <row r="20" spans="1:5" x14ac:dyDescent="0.35">
      <c r="A20" s="29" t="s">
        <v>70</v>
      </c>
      <c r="B20" s="22">
        <f>'BS - Answer'!F30</f>
        <v>1040</v>
      </c>
      <c r="C20" s="22">
        <f>'BS - Answer'!G30</f>
        <v>-963</v>
      </c>
      <c r="D20" s="36"/>
      <c r="E20" s="28" t="s">
        <v>72</v>
      </c>
    </row>
    <row r="22" spans="1:5" x14ac:dyDescent="0.35">
      <c r="A22" s="31" t="s">
        <v>73</v>
      </c>
      <c r="B22" s="32">
        <f>SUM(B8:B20)</f>
        <v>2673.5</v>
      </c>
      <c r="C22" s="32">
        <f>SUM(C8:C20)</f>
        <v>3706.8999999999996</v>
      </c>
      <c r="D22" s="37"/>
      <c r="E22" s="28" t="s">
        <v>80</v>
      </c>
    </row>
    <row r="24" spans="1:5" x14ac:dyDescent="0.35">
      <c r="A24" s="1" t="s">
        <v>74</v>
      </c>
    </row>
    <row r="25" spans="1:5" x14ac:dyDescent="0.35">
      <c r="A25" s="6" t="s">
        <v>75</v>
      </c>
      <c r="B25" s="22">
        <f>-'BS - Answer'!F16</f>
        <v>-3026</v>
      </c>
      <c r="C25" s="22">
        <f>-'BS - Answer'!G16</f>
        <v>-4858</v>
      </c>
      <c r="D25" s="36"/>
      <c r="E25" s="28" t="s">
        <v>71</v>
      </c>
    </row>
    <row r="26" spans="1:5" x14ac:dyDescent="0.35">
      <c r="A26" s="29" t="s">
        <v>76</v>
      </c>
      <c r="B26" s="22">
        <f>-'BS - Answer'!F20</f>
        <v>-418</v>
      </c>
      <c r="C26" s="22">
        <f>-'BS - Answer'!G20</f>
        <v>-171</v>
      </c>
      <c r="D26" s="36"/>
      <c r="E26" s="28" t="s">
        <v>71</v>
      </c>
    </row>
    <row r="27" spans="1:5" x14ac:dyDescent="0.35">
      <c r="A27" s="29" t="s">
        <v>77</v>
      </c>
      <c r="B27" s="22">
        <f>'BS - Answer'!F34</f>
        <v>691</v>
      </c>
      <c r="C27" s="22">
        <f>'BS - Answer'!G34</f>
        <v>416</v>
      </c>
      <c r="D27" s="36"/>
      <c r="E27" s="28" t="s">
        <v>72</v>
      </c>
    </row>
    <row r="29" spans="1:5" x14ac:dyDescent="0.35">
      <c r="A29" s="21" t="s">
        <v>78</v>
      </c>
      <c r="B29" s="32">
        <f>SUM(B25:B27)</f>
        <v>-2753</v>
      </c>
      <c r="C29" s="32">
        <f t="shared" ref="C29" si="0">SUM(C25:C27)</f>
        <v>-4613</v>
      </c>
      <c r="D29" s="37"/>
      <c r="E29" s="28" t="s">
        <v>80</v>
      </c>
    </row>
    <row r="31" spans="1:5" x14ac:dyDescent="0.35">
      <c r="A31" s="1" t="s">
        <v>81</v>
      </c>
    </row>
    <row r="32" spans="1:5" x14ac:dyDescent="0.35">
      <c r="A32" s="6" t="s">
        <v>82</v>
      </c>
      <c r="B32" s="22">
        <f>'BS - Answer'!F35+'BS - Answer'!F28</f>
        <v>3162.5</v>
      </c>
      <c r="C32" s="22">
        <f>'BS - Answer'!G35+'BS - Answer'!G28</f>
        <v>4448.5</v>
      </c>
      <c r="D32" s="36"/>
      <c r="E32" s="28" t="s">
        <v>83</v>
      </c>
    </row>
    <row r="33" spans="1:5" x14ac:dyDescent="0.35">
      <c r="A33" s="6" t="s">
        <v>84</v>
      </c>
      <c r="B33" s="3">
        <v>-250</v>
      </c>
      <c r="C33" s="3">
        <v>-250</v>
      </c>
      <c r="D33" s="38"/>
      <c r="E33" s="28" t="s">
        <v>85</v>
      </c>
    </row>
    <row r="34" spans="1:5" x14ac:dyDescent="0.35">
      <c r="B34" s="3"/>
      <c r="C34" s="3"/>
      <c r="D34" s="38"/>
    </row>
    <row r="35" spans="1:5" x14ac:dyDescent="0.35">
      <c r="A35" s="21" t="s">
        <v>86</v>
      </c>
      <c r="B35" s="32">
        <f>B32+B33</f>
        <v>2912.5</v>
      </c>
      <c r="C35" s="32">
        <f t="shared" ref="C35" si="1">C32+C33</f>
        <v>4198.5</v>
      </c>
      <c r="D35" s="37"/>
      <c r="E35" s="28" t="s">
        <v>80</v>
      </c>
    </row>
    <row r="37" spans="1:5" x14ac:dyDescent="0.35">
      <c r="A37" s="1" t="s">
        <v>87</v>
      </c>
    </row>
    <row r="38" spans="1:5" x14ac:dyDescent="0.35">
      <c r="A38" t="s">
        <v>88</v>
      </c>
      <c r="B38" s="22">
        <f>'BS - Answer'!B10</f>
        <v>682</v>
      </c>
      <c r="C38" s="22">
        <f>B39</f>
        <v>3515</v>
      </c>
      <c r="D38" s="36"/>
      <c r="E38" s="28" t="s">
        <v>92</v>
      </c>
    </row>
    <row r="39" spans="1:5" ht="15" thickBot="1" x14ac:dyDescent="0.4">
      <c r="A39" t="s">
        <v>89</v>
      </c>
      <c r="B39" s="33">
        <f>'BS - Answer'!C10</f>
        <v>3515</v>
      </c>
      <c r="C39" s="33">
        <f>'BS - Answer'!D10</f>
        <v>6807</v>
      </c>
      <c r="D39" s="39"/>
      <c r="E39" s="28" t="s">
        <v>92</v>
      </c>
    </row>
    <row r="40" spans="1:5" ht="15" thickTop="1" x14ac:dyDescent="0.35">
      <c r="A40" t="s">
        <v>90</v>
      </c>
      <c r="B40" s="3">
        <v>250</v>
      </c>
      <c r="C40" s="3">
        <v>250</v>
      </c>
      <c r="D40" s="38"/>
      <c r="E40" s="28" t="s">
        <v>85</v>
      </c>
    </row>
    <row r="41" spans="1:5" x14ac:dyDescent="0.35">
      <c r="A41" t="s">
        <v>91</v>
      </c>
      <c r="B41" s="22">
        <f>B39-B40</f>
        <v>3265</v>
      </c>
      <c r="C41" s="22">
        <f>C39-C40</f>
        <v>6557</v>
      </c>
      <c r="D41" s="36"/>
      <c r="E41" s="28" t="s">
        <v>79</v>
      </c>
    </row>
  </sheetData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BS</vt:lpstr>
      <vt:lpstr>CF</vt:lpstr>
      <vt:lpstr>P&amp;L - Answer</vt:lpstr>
      <vt:lpstr>BS - Answer</vt:lpstr>
      <vt:lpstr>CF -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cp:lastPrinted>2017-05-13T18:39:45Z</cp:lastPrinted>
  <dcterms:created xsi:type="dcterms:W3CDTF">2017-05-13T17:14:33Z</dcterms:created>
  <dcterms:modified xsi:type="dcterms:W3CDTF">2021-09-12T03:49:39Z</dcterms:modified>
</cp:coreProperties>
</file>