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VEP Shield\"/>
    </mc:Choice>
  </mc:AlternateContent>
  <xr:revisionPtr revIDLastSave="0" documentId="13_ncr:1_{BA9EF880-F124-4D7B-8D56-37CA95935F63}" xr6:coauthVersionLast="47" xr6:coauthVersionMax="47" xr10:uidLastSave="{00000000-0000-0000-0000-000000000000}"/>
  <bookViews>
    <workbookView xWindow="-120" yWindow="-120" windowWidth="29040" windowHeight="15840" xr2:uid="{8E71F0B7-454C-4120-926B-5F502A5DE84C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C23" i="1"/>
  <c r="C21" i="1"/>
  <c r="G21" i="1"/>
  <c r="C20" i="1"/>
  <c r="G20" i="1"/>
  <c r="C19" i="1"/>
  <c r="G19" i="1"/>
  <c r="C7" i="1"/>
  <c r="G18" i="1"/>
  <c r="C18" i="1" s="1"/>
  <c r="G17" i="1"/>
  <c r="C17" i="1" s="1"/>
  <c r="G16" i="1"/>
  <c r="C16" i="1" s="1"/>
  <c r="G15" i="1"/>
  <c r="C15" i="1" s="1"/>
  <c r="G14" i="1"/>
  <c r="C14" i="1" s="1"/>
  <c r="G8" i="1"/>
  <c r="C8" i="1" s="1"/>
  <c r="F7" i="1"/>
  <c r="G7" i="1" s="1"/>
  <c r="G13" i="1"/>
  <c r="C13" i="1" s="1"/>
  <c r="G12" i="1"/>
  <c r="C12" i="1" s="1"/>
  <c r="G11" i="1"/>
  <c r="C10" i="1" s="1"/>
  <c r="G10" i="1"/>
  <c r="C9" i="1" s="1"/>
  <c r="C11" i="1" l="1"/>
</calcChain>
</file>

<file path=xl/sharedStrings.xml><?xml version="1.0" encoding="utf-8"?>
<sst xmlns="http://schemas.openxmlformats.org/spreadsheetml/2006/main" count="56" uniqueCount="52">
  <si>
    <t>Project:</t>
  </si>
  <si>
    <t>12V Digital Output and TTL Pulse Generator</t>
  </si>
  <si>
    <t>Revision</t>
  </si>
  <si>
    <t>Date</t>
  </si>
  <si>
    <t>Arduino Uno R3</t>
  </si>
  <si>
    <t>Custom PCB</t>
  </si>
  <si>
    <t>Pin Headers</t>
  </si>
  <si>
    <t>0.33uf Ceramic Disc Capacitor</t>
  </si>
  <si>
    <t>0.1uf Ceramic Disc Capacitor</t>
  </si>
  <si>
    <t>TIP120 MOSFET</t>
  </si>
  <si>
    <t>L7805CV Linear Voltage Regulator</t>
  </si>
  <si>
    <t>Resistor 1k1</t>
  </si>
  <si>
    <t>5mm Pitch Terminal Block (1x2)</t>
  </si>
  <si>
    <t>3.5mm Pitch Terminal Block (1x2)</t>
  </si>
  <si>
    <t>2.54mm Pitch JST PH Header (1x2)</t>
  </si>
  <si>
    <t>LED</t>
  </si>
  <si>
    <t>Price</t>
  </si>
  <si>
    <t>Link</t>
  </si>
  <si>
    <t>https://www.amazon.com/ELEGOO-Board-ATmega328P-ATMEGA16U2-Compliant/dp/B01EWOE0UU/</t>
  </si>
  <si>
    <t>Quantity</t>
  </si>
  <si>
    <t>https://www.amazon.com/DYWISHKEY-Monolithic-Multilayer-Capacitors-Assortment/dp/B07PRC5JJY/</t>
  </si>
  <si>
    <t>https://www.amazon.com/Bridgold-TIP120-Darlington-Bipolar-Transistor/dp/B07LG2C3MY/</t>
  </si>
  <si>
    <t>https://www.amazon.com/L7805CV-Positive-Voltage-Regulator-Package/dp/B01M32I31S/</t>
  </si>
  <si>
    <t>L7805CV</t>
  </si>
  <si>
    <t>https://www.amazon.com/BOJACK-Values-Resistor-Resistors-Assortment/dp/B08FD1XVL6/</t>
  </si>
  <si>
    <t>https://www.amazon.com/RuiLing-20-Pack-Terminal-Connectors-Arduino/dp/B07VCL684Q/</t>
  </si>
  <si>
    <t>https://www.amazon.com/DIYhz-green-Terminal-Connector-Arduino/dp/B07B791NMQ/</t>
  </si>
  <si>
    <t>https://www.amazon.com/Pieces-JST-PHR-Connector-Female-Header/dp/B0731MZCGF</t>
  </si>
  <si>
    <t>https://www.amazon.com/KeeYees-Diodes-Plastic-Mounting-Holders/dp/B07M9YT8C8/</t>
  </si>
  <si>
    <t>https://www.amazon.com/Breakaway-Header-Straight-Connector-Prototype/dp/B07BXDYTBP/</t>
  </si>
  <si>
    <t>Arduino</t>
  </si>
  <si>
    <t>Cases</t>
  </si>
  <si>
    <t>PCBs</t>
  </si>
  <si>
    <t>Momentary Buttons</t>
  </si>
  <si>
    <t>DC Input Jacks</t>
  </si>
  <si>
    <t>BNC Connector</t>
  </si>
  <si>
    <t>https://www.amazon.com/Twidec-Normal-Momentary-Pre-soldered-PBS-110-XBK/dp/B07RPS2ZY3/</t>
  </si>
  <si>
    <t>https://www.amazon.com/OUOU-DC-099-Adapter-Threaded-Connector/dp/B08CR6RTHP/</t>
  </si>
  <si>
    <t>https://www.amazon.com/ANHAN-Bulkhead-Connector-Coaxial-Adapter/dp/B077VNHM8S/</t>
  </si>
  <si>
    <t>Item</t>
  </si>
  <si>
    <t>BNC Connectors</t>
  </si>
  <si>
    <t>LEDs</t>
  </si>
  <si>
    <t>JST Connectors</t>
  </si>
  <si>
    <t>Screw Terminal 3.5mm</t>
  </si>
  <si>
    <t>Screw Terminal 5.0mm</t>
  </si>
  <si>
    <t>Resistor Set</t>
  </si>
  <si>
    <t>TIP120</t>
  </si>
  <si>
    <t>Capacitor Set</t>
  </si>
  <si>
    <t>MOQ</t>
  </si>
  <si>
    <t>PPI</t>
  </si>
  <si>
    <t>TOTAL per Board</t>
  </si>
  <si>
    <t>TOTAL for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</si>
</sst>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44" fontId="0" fillId="0" borderId="0" xfId="1" applyFont="1"/>
    <xf numFmtId="44" fontId="0" fillId="0" borderId="0" xfId="0" applyNumberFormat="1"/>
    <xf numFmtId="0" fontId="2" fillId="0" borderId="0" xfId="0" applyFont="1"/>
    <xf numFmtId="44" fontId="0" fillId="2" borderId="0" xfId="0" applyNumberFormat="1" applyFill="1"/>
    <xf numFmtId="0" fontId="0" fillId="0" borderId="0" xfId="0" applyFill="1"/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8E9C-BE74-45EA-B18A-B30AFE4B0327}">
  <dimension ref="A1:H23"/>
  <sheetViews>
    <sheetView tabSelected="1" workbookViewId="0">
      <selection activeCell="F25" sqref="F25"/>
    </sheetView>
  </sheetViews>
  <sheetFormatPr defaultRowHeight="15" x14ac:dyDescent="0.25"/>
  <cols>
    <col min="1" max="1" width="31.28515625" bestFit="1" customWidth="1"/>
    <col min="2" max="2" width="31.28515625" customWidth="1"/>
    <col min="3" max="3" width="11.28515625" customWidth="1"/>
    <col min="5" max="5" width="21.42578125" bestFit="1" customWidth="1"/>
    <col min="8" max="8" width="94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2">
        <v>1</v>
      </c>
    </row>
    <row r="3" spans="1:8" x14ac:dyDescent="0.25">
      <c r="A3" t="s">
        <v>3</v>
      </c>
      <c r="B3" s="3">
        <v>44562</v>
      </c>
    </row>
    <row r="5" spans="1:8" x14ac:dyDescent="0.25">
      <c r="A5" s="9" t="s">
        <v>39</v>
      </c>
      <c r="B5" s="9" t="s">
        <v>19</v>
      </c>
      <c r="C5" s="9" t="s">
        <v>16</v>
      </c>
      <c r="D5" s="8"/>
      <c r="E5" s="9" t="s">
        <v>39</v>
      </c>
      <c r="F5" s="9" t="s">
        <v>48</v>
      </c>
      <c r="G5" s="9" t="s">
        <v>49</v>
      </c>
      <c r="H5" s="9" t="s">
        <v>17</v>
      </c>
    </row>
    <row r="6" spans="1:8" x14ac:dyDescent="0.25">
      <c r="A6" s="1"/>
      <c r="B6" s="1"/>
      <c r="E6" s="6"/>
    </row>
    <row r="7" spans="1:8" x14ac:dyDescent="0.25">
      <c r="A7" t="s">
        <v>4</v>
      </c>
      <c r="B7">
        <v>1</v>
      </c>
      <c r="C7" s="5">
        <f>B7*G9</f>
        <v>14.99</v>
      </c>
      <c r="E7" s="6" t="s">
        <v>31</v>
      </c>
      <c r="F7" s="4">
        <f>(11.99/1000)*75</f>
        <v>0.8992500000000001</v>
      </c>
      <c r="G7" s="4">
        <f>F7/10</f>
        <v>8.9925000000000005E-2</v>
      </c>
    </row>
    <row r="8" spans="1:8" x14ac:dyDescent="0.25">
      <c r="A8" t="s">
        <v>5</v>
      </c>
      <c r="B8">
        <v>1</v>
      </c>
      <c r="C8" s="5">
        <f>B8*G8</f>
        <v>4.5999999999999996</v>
      </c>
      <c r="E8" s="6" t="s">
        <v>32</v>
      </c>
      <c r="F8" s="4">
        <v>23</v>
      </c>
      <c r="G8" s="4">
        <f>F8/5</f>
        <v>4.5999999999999996</v>
      </c>
    </row>
    <row r="9" spans="1:8" x14ac:dyDescent="0.25">
      <c r="A9" t="s">
        <v>6</v>
      </c>
      <c r="B9">
        <v>1</v>
      </c>
      <c r="C9" s="5">
        <f>B9*G10</f>
        <v>0.11453333333333333</v>
      </c>
      <c r="E9" s="6" t="s">
        <v>30</v>
      </c>
      <c r="F9" s="4">
        <v>14.99</v>
      </c>
      <c r="G9" s="4">
        <v>14.99</v>
      </c>
      <c r="H9" s="8" t="s">
        <v>18</v>
      </c>
    </row>
    <row r="10" spans="1:8" x14ac:dyDescent="0.25">
      <c r="A10" t="s">
        <v>7</v>
      </c>
      <c r="B10">
        <v>1</v>
      </c>
      <c r="C10" s="5">
        <f>B10*G11</f>
        <v>2.1149999999999999E-2</v>
      </c>
      <c r="E10" s="6" t="s">
        <v>6</v>
      </c>
      <c r="F10" s="4">
        <v>8.59</v>
      </c>
      <c r="G10" s="4">
        <f>F10/75</f>
        <v>0.11453333333333333</v>
      </c>
      <c r="H10" t="s">
        <v>29</v>
      </c>
    </row>
    <row r="11" spans="1:8" x14ac:dyDescent="0.25">
      <c r="A11" t="s">
        <v>8</v>
      </c>
      <c r="B11">
        <v>1</v>
      </c>
      <c r="C11" s="5">
        <f>1*G11</f>
        <v>2.1149999999999999E-2</v>
      </c>
      <c r="E11" s="6" t="s">
        <v>47</v>
      </c>
      <c r="F11" s="4">
        <v>12.69</v>
      </c>
      <c r="G11" s="4">
        <f>F11/600</f>
        <v>2.1149999999999999E-2</v>
      </c>
      <c r="H11" t="s">
        <v>20</v>
      </c>
    </row>
    <row r="12" spans="1:8" x14ac:dyDescent="0.25">
      <c r="A12" t="s">
        <v>9</v>
      </c>
      <c r="B12">
        <v>1</v>
      </c>
      <c r="C12" s="5">
        <f>B12*G12</f>
        <v>0.44950000000000001</v>
      </c>
      <c r="E12" s="6" t="s">
        <v>46</v>
      </c>
      <c r="F12" s="4">
        <v>8.99</v>
      </c>
      <c r="G12" s="4">
        <f>F12/20</f>
        <v>0.44950000000000001</v>
      </c>
      <c r="H12" t="s">
        <v>21</v>
      </c>
    </row>
    <row r="13" spans="1:8" x14ac:dyDescent="0.25">
      <c r="A13" t="s">
        <v>10</v>
      </c>
      <c r="B13">
        <v>1</v>
      </c>
      <c r="C13" s="5">
        <f>B13*G13</f>
        <v>0.45750000000000002</v>
      </c>
      <c r="E13" s="6" t="s">
        <v>23</v>
      </c>
      <c r="F13" s="4">
        <v>9.15</v>
      </c>
      <c r="G13" s="4">
        <f>F13/20</f>
        <v>0.45750000000000002</v>
      </c>
      <c r="H13" t="s">
        <v>22</v>
      </c>
    </row>
    <row r="14" spans="1:8" x14ac:dyDescent="0.25">
      <c r="A14" t="s">
        <v>11</v>
      </c>
      <c r="B14">
        <v>2</v>
      </c>
      <c r="C14" s="5">
        <f>B14*G14</f>
        <v>2.198E-2</v>
      </c>
      <c r="E14" s="6" t="s">
        <v>45</v>
      </c>
      <c r="F14" s="4">
        <v>10.99</v>
      </c>
      <c r="G14" s="4">
        <f>F14/1000</f>
        <v>1.099E-2</v>
      </c>
      <c r="H14" t="s">
        <v>24</v>
      </c>
    </row>
    <row r="15" spans="1:8" x14ac:dyDescent="0.25">
      <c r="A15" t="s">
        <v>12</v>
      </c>
      <c r="B15">
        <v>1</v>
      </c>
      <c r="C15" s="5">
        <f>B15*G15</f>
        <v>0.34950000000000003</v>
      </c>
      <c r="E15" s="6" t="s">
        <v>44</v>
      </c>
      <c r="F15" s="4">
        <v>6.99</v>
      </c>
      <c r="G15" s="4">
        <f>F15/20</f>
        <v>0.34950000000000003</v>
      </c>
      <c r="H15" t="s">
        <v>25</v>
      </c>
    </row>
    <row r="16" spans="1:8" x14ac:dyDescent="0.25">
      <c r="A16" t="s">
        <v>13</v>
      </c>
      <c r="B16">
        <v>1</v>
      </c>
      <c r="C16" s="5">
        <f>B16*G16</f>
        <v>0.24975</v>
      </c>
      <c r="E16" s="6" t="s">
        <v>43</v>
      </c>
      <c r="F16" s="4">
        <v>9.99</v>
      </c>
      <c r="G16" s="4">
        <f>F16/40</f>
        <v>0.24975</v>
      </c>
      <c r="H16" t="s">
        <v>26</v>
      </c>
    </row>
    <row r="17" spans="1:8" x14ac:dyDescent="0.25">
      <c r="A17" t="s">
        <v>14</v>
      </c>
      <c r="B17">
        <v>5</v>
      </c>
      <c r="C17" s="5">
        <f>B17*G17</f>
        <v>3.2474999999999996</v>
      </c>
      <c r="E17" s="6" t="s">
        <v>42</v>
      </c>
      <c r="F17" s="4">
        <v>12.99</v>
      </c>
      <c r="G17" s="4">
        <f>F17/20</f>
        <v>0.64949999999999997</v>
      </c>
      <c r="H17" t="s">
        <v>27</v>
      </c>
    </row>
    <row r="18" spans="1:8" x14ac:dyDescent="0.25">
      <c r="A18" t="s">
        <v>15</v>
      </c>
      <c r="B18">
        <v>2</v>
      </c>
      <c r="C18" s="5">
        <f>B18*G18</f>
        <v>0.46633333333333332</v>
      </c>
      <c r="E18" s="6" t="s">
        <v>41</v>
      </c>
      <c r="F18" s="4">
        <v>13.99</v>
      </c>
      <c r="G18" s="4">
        <f>F18/60</f>
        <v>0.23316666666666666</v>
      </c>
      <c r="H18" t="s">
        <v>28</v>
      </c>
    </row>
    <row r="19" spans="1:8" x14ac:dyDescent="0.25">
      <c r="A19" t="s">
        <v>33</v>
      </c>
      <c r="B19">
        <v>2</v>
      </c>
      <c r="C19" s="5">
        <f>B19*G19</f>
        <v>2.198</v>
      </c>
      <c r="E19" s="6" t="s">
        <v>33</v>
      </c>
      <c r="F19" s="4">
        <v>10.99</v>
      </c>
      <c r="G19" s="5">
        <f>F19/10</f>
        <v>1.099</v>
      </c>
      <c r="H19" t="s">
        <v>36</v>
      </c>
    </row>
    <row r="20" spans="1:8" x14ac:dyDescent="0.25">
      <c r="A20" t="s">
        <v>34</v>
      </c>
      <c r="B20">
        <v>2</v>
      </c>
      <c r="C20" s="5">
        <f>B20*G20</f>
        <v>2.198</v>
      </c>
      <c r="E20" s="6" t="s">
        <v>34</v>
      </c>
      <c r="F20" s="4">
        <v>10.99</v>
      </c>
      <c r="G20" s="5">
        <f>F20/10</f>
        <v>1.099</v>
      </c>
      <c r="H20" t="s">
        <v>37</v>
      </c>
    </row>
    <row r="21" spans="1:8" x14ac:dyDescent="0.25">
      <c r="A21" t="s">
        <v>35</v>
      </c>
      <c r="B21">
        <v>1</v>
      </c>
      <c r="C21" s="5">
        <f>B21*G21</f>
        <v>1.998</v>
      </c>
      <c r="E21" s="6" t="s">
        <v>40</v>
      </c>
      <c r="F21" s="4">
        <v>9.99</v>
      </c>
      <c r="G21" s="5">
        <f>F21/5</f>
        <v>1.998</v>
      </c>
      <c r="H21" t="s">
        <v>38</v>
      </c>
    </row>
    <row r="23" spans="1:8" x14ac:dyDescent="0.25">
      <c r="A23" s="6" t="s">
        <v>50</v>
      </c>
      <c r="C23" s="7">
        <f>SUM(C7:C21)</f>
        <v>31.382896666666664</v>
      </c>
      <c r="E23" s="6" t="s">
        <v>51</v>
      </c>
      <c r="F23" s="7">
        <f>SUM(F7:F21)</f>
        <v>165.22925000000001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Mesches</dc:creator>
  <cp:lastModifiedBy>Joseph Mesches</cp:lastModifiedBy>
  <dcterms:created xsi:type="dcterms:W3CDTF">2022-01-24T20:13:37Z</dcterms:created>
  <dcterms:modified xsi:type="dcterms:W3CDTF">2022-01-24T20:47:47Z</dcterms:modified>
</cp:coreProperties>
</file>