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activeTab="4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D9" i="8" l="1"/>
  <c r="D12" i="8"/>
  <c r="C12" i="8"/>
  <c r="C9" i="8"/>
  <c r="F12" i="8"/>
  <c r="F9" i="8"/>
  <c r="O12" i="8"/>
  <c r="P12" i="8" s="1"/>
  <c r="O9" i="8"/>
  <c r="O13" i="8" s="1"/>
  <c r="C10" i="9"/>
  <c r="P9" i="8" l="1"/>
  <c r="E12" i="8"/>
  <c r="E9" i="8"/>
  <c r="E11" i="3"/>
  <c r="E9" i="3"/>
  <c r="D9" i="3"/>
  <c r="D11" i="3"/>
  <c r="C11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<sst xmlns="http://schemas.openxmlformats.org/spreadsheetml/2006/main" count="270" uniqueCount="181">
  <si>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</si>
  <si>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</si>
  <si>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</si>
  <si>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</si>
  <si>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</si>
  <si>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</si>
  <si>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</si>
  <si>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</si>
  <si>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</si>
  <si>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</si>
  <si>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</si>
  <si>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</si>
  <si>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</si>
  <si>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</si>
  <si>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</si>
  <si>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</si>
  <si>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</si>
  <si>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</si>
  <si>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</si>
  <si>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</si>
  <si>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</si>
  <si>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</si>
  <si>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</si>
  <si>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</si>
  <si>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</si>
  <si>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</si>
  <si>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</si>
  <si>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</si>
  <si>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</si>
  <si>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</si>
  <si>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</si>
  <si>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</si>
  <si>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</si>
  <si>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</si>
  <si>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</si>
  <si>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</si>
  <si>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</si>
  <si>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</si>
  <si>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</si>
  <si>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</si>
  <si>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</si>
  <si>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</si>
  <si>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</si>
  <si>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</si>
  <si>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</si>
  <si>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</si>
  <si>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</si>
  <si>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</si>
  <si>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</si>
  <si>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</si>
  <si>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</si>
  <si>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</si>
  <si>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</si>
  <si>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</si>
  <si>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</si>
  <si>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</si>
  <si>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</si>
  <si>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</si>
  <si>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</si>
  <si>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</si>
  <si>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</si>
  <si>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</si>
  <si>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</si>
  <si>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</si>
  <si>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</si>
  <si>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</si>
  <si>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</si>
  <si>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</si>
  <si>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</si>
  <si>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</si>
  <si>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</si>
  <si>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</si>
  <si>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</si>
  <si>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</si>
  <si>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</si>
  <si>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</si>
  <si>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</si>
  <si>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</si>
  <si>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</si>
  <si>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</si>
  <si>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</si>
  <si>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</si>
  <si>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</si>
  <si>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</si>
  <si>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</si>
  <si>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</si>
  <si>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</si>
  <si>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</si>
  <si>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</si>
  <si>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</si>
  <si>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</si>
  <si>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</si>
  <si>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</si>
  <si>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</si>
  <si>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</si>
  <si>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</si>
  <si>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</si>
  <si>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</si>
  <si>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</si>
  <si>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</si>
  <si>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</si>
  <si>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</si>
  <si>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</si>
  <si>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</si>
  <si>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</si>
  <si>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</si>
  <si>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</si>
  <si>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</si>
  <si>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</si>
  <si>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</si>
  <si>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</si>
  <si>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</si>
  <si>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</si>
  <si>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</si>
  <si>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</si>
  <si>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</si>
  <si>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</si>
  <si>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</si>
  <si>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</si>
  <si>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</si>
  <si>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</si>
  <si>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</si>
  <si>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</si>
  <si>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</si>
  <si>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</si>
  <si>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</si>
  <si>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</si>
  <si>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</si>
  <si>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</si>
  <si>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</si>
  <si>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</si>
  <si>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</si>
  <si>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</si>
  <si>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</si>
  <si>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</si>
  <si>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</si>
  <si>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</si>
  <si>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</si>
  <si>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</si>
  <si>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</si>
  <si>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</si>
  <si>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</si>
  <si>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</si>
  <si>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</si>
  <si>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</si>
  <si>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</si>
  <si>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</si>
  <si>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</si>
  <si>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</si>
  <si>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</si>
  <si>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</si>
  <si>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</si>
  <si>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</si>
  <si>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</si>
  <si>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</si>
  <si>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</si>
  <si>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</si>
  <si>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</si>
  <si>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</si>
  <si>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</si>
  <si>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</si>
  <si>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</si>
  <si>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</si>
  <si>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</si>
  <si>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</si>
  <si>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</si>
  <si>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</si>
  <si>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</si>
  <si>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</si>
  <si>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</si>
  <si>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COOL</t>
  </si>
  <si>
    <t>MIN_COAL</t>
  </si>
  <si>
    <t>MIN_COOL</t>
  </si>
  <si>
    <t>EX_PP_COAL</t>
  </si>
  <si>
    <t>COOL POWER PLANT</t>
  </si>
  <si>
    <t>ELC_LV</t>
  </si>
  <si>
    <t>Low Voltage Electricity</t>
  </si>
  <si>
    <t>\I: Transmition and distribution</t>
  </si>
  <si>
    <t>PRE</t>
  </si>
  <si>
    <t>GRID</t>
  </si>
  <si>
    <t>transmition and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</si>
</sst>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2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8" fillId="7" borderId="14" xfId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18" fillId="3" borderId="0" xfId="0" applyFont="1" applyFill="1" applyBorder="1"/>
    <xf numFmtId="0" fontId="18" fillId="6" borderId="0" xfId="0" applyFont="1" applyFill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19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23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7" t="s">
        <v>93</v>
      </c>
      <c r="G2" s="107"/>
      <c r="H2" s="107"/>
      <c r="I2" s="107"/>
      <c r="J2" s="107"/>
      <c r="K2" s="107"/>
      <c r="L2" s="107"/>
      <c r="M2" s="107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I24" sqref="I24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136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x14ac:dyDescent="0.25">
      <c r="B10" s="29"/>
      <c r="C10" s="49" t="s">
        <v>15</v>
      </c>
      <c r="D10" s="22"/>
      <c r="E10" s="23" t="s">
        <v>169</v>
      </c>
      <c r="F10" s="23" t="s">
        <v>170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8.75" customHeight="1" thickBot="1" x14ac:dyDescent="0.3">
      <c r="B11" s="29"/>
      <c r="C11" s="61" t="s">
        <v>139</v>
      </c>
      <c r="D11" s="62"/>
      <c r="E11" s="63" t="s">
        <v>175</v>
      </c>
      <c r="F11" s="63" t="s">
        <v>176</v>
      </c>
      <c r="G11" s="63" t="s">
        <v>58</v>
      </c>
      <c r="H11" s="63"/>
      <c r="I11" s="63" t="s">
        <v>20</v>
      </c>
      <c r="J11" s="63"/>
      <c r="K11" s="64" t="s">
        <v>18</v>
      </c>
      <c r="L11" s="34"/>
    </row>
    <row r="12" spans="2:12" ht="18.75" customHeight="1" thickBot="1" x14ac:dyDescent="0.3">
      <c r="B12" s="29"/>
      <c r="C12" s="61" t="s">
        <v>15</v>
      </c>
      <c r="D12" s="62"/>
      <c r="E12" s="63" t="s">
        <v>17</v>
      </c>
      <c r="F12" s="63" t="s">
        <v>56</v>
      </c>
      <c r="G12" s="63" t="s">
        <v>58</v>
      </c>
      <c r="H12" s="63"/>
      <c r="I12" s="63" t="s">
        <v>20</v>
      </c>
      <c r="J12" s="63"/>
      <c r="K12" s="64" t="s">
        <v>18</v>
      </c>
      <c r="L12" s="34"/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.75" thickBot="1" x14ac:dyDescent="0.3">
      <c r="C16" s="108" t="s">
        <v>135</v>
      </c>
      <c r="D16" s="108"/>
      <c r="E16" s="108"/>
    </row>
    <row r="17" spans="3:5" x14ac:dyDescent="0.25">
      <c r="C17" s="104" t="s">
        <v>141</v>
      </c>
      <c r="D17" s="109" t="s">
        <v>142</v>
      </c>
      <c r="E17" s="110"/>
    </row>
    <row r="18" spans="3:5" x14ac:dyDescent="0.25">
      <c r="C18" s="101" t="s">
        <v>15</v>
      </c>
      <c r="D18" s="113" t="s">
        <v>140</v>
      </c>
      <c r="E18" s="113"/>
    </row>
    <row r="19" spans="3:5" x14ac:dyDescent="0.25">
      <c r="C19" s="102" t="s">
        <v>138</v>
      </c>
      <c r="D19" s="112" t="s">
        <v>143</v>
      </c>
      <c r="E19" s="112"/>
    </row>
    <row r="20" spans="3:5" x14ac:dyDescent="0.25">
      <c r="C20" s="101" t="s">
        <v>139</v>
      </c>
      <c r="D20" s="113" t="s">
        <v>144</v>
      </c>
      <c r="E20" s="113"/>
    </row>
    <row r="21" spans="3:5" x14ac:dyDescent="0.25">
      <c r="C21" s="102" t="s">
        <v>145</v>
      </c>
      <c r="D21" s="112" t="s">
        <v>147</v>
      </c>
      <c r="E21" s="112"/>
    </row>
    <row r="22" spans="3:5" ht="15.75" thickBot="1" x14ac:dyDescent="0.3">
      <c r="C22" s="103" t="s">
        <v>146</v>
      </c>
      <c r="D22" s="111" t="s">
        <v>148</v>
      </c>
      <c r="E22" s="111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2"/>
  <sheetViews>
    <sheetView tabSelected="1" zoomScaleNormal="100" workbookViewId="0">
      <selection activeCell="I17" sqref="I17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7" t="s">
        <v>40</v>
      </c>
      <c r="D10" s="21"/>
      <c r="E10" s="21" t="s">
        <v>171</v>
      </c>
      <c r="F10" s="21" t="s">
        <v>172</v>
      </c>
      <c r="G10" s="21" t="s">
        <v>58</v>
      </c>
      <c r="H10" s="21" t="s">
        <v>64</v>
      </c>
      <c r="I10" s="23" t="s">
        <v>19</v>
      </c>
      <c r="J10" s="21"/>
      <c r="K10" s="48"/>
      <c r="L10" s="34"/>
    </row>
    <row r="11" spans="2:12" ht="18.75" customHeight="1" x14ac:dyDescent="0.25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25">
      <c r="B14" s="29"/>
      <c r="C14" s="47" t="s">
        <v>41</v>
      </c>
      <c r="D14" s="21"/>
      <c r="E14" s="21" t="s">
        <v>173</v>
      </c>
      <c r="F14" s="21" t="s">
        <v>174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.75" customHeight="1" x14ac:dyDescent="0.25">
      <c r="B16" s="29"/>
      <c r="C16" s="45" t="s">
        <v>177</v>
      </c>
      <c r="D16" s="26"/>
      <c r="E16" s="26"/>
      <c r="F16" s="26"/>
      <c r="G16" s="26"/>
      <c r="H16" s="26"/>
      <c r="I16" s="26"/>
      <c r="J16" s="26"/>
      <c r="K16" s="46"/>
      <c r="L16" s="34"/>
    </row>
    <row r="17" spans="2:12" ht="18.75" customHeight="1" x14ac:dyDescent="0.25">
      <c r="B17" s="29"/>
      <c r="C17" s="47" t="s">
        <v>178</v>
      </c>
      <c r="D17" s="21"/>
      <c r="E17" s="21" t="s">
        <v>179</v>
      </c>
      <c r="F17" s="21" t="s">
        <v>180</v>
      </c>
      <c r="G17" s="21" t="s">
        <v>58</v>
      </c>
      <c r="H17" s="21" t="s">
        <v>64</v>
      </c>
      <c r="I17" s="21" t="s">
        <v>20</v>
      </c>
      <c r="J17" s="21"/>
      <c r="K17" s="48"/>
      <c r="L17" s="34"/>
    </row>
    <row r="18" spans="2:12" ht="18" customHeight="1" thickBot="1" x14ac:dyDescent="0.3"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2"/>
    </row>
    <row r="21" spans="2:12" ht="18.75" thickBot="1" x14ac:dyDescent="0.3">
      <c r="C21" s="108" t="s">
        <v>167</v>
      </c>
      <c r="D21" s="108"/>
      <c r="E21" s="108"/>
    </row>
    <row r="22" spans="2:12" ht="14.45" customHeight="1" x14ac:dyDescent="0.25">
      <c r="C22" s="24" t="s">
        <v>168</v>
      </c>
      <c r="D22" s="115" t="s">
        <v>142</v>
      </c>
      <c r="E22" s="116"/>
    </row>
    <row r="23" spans="2:12" x14ac:dyDescent="0.25">
      <c r="C23" s="105" t="s">
        <v>149</v>
      </c>
      <c r="D23" s="119" t="s">
        <v>165</v>
      </c>
      <c r="E23" s="119"/>
    </row>
    <row r="24" spans="2:12" x14ac:dyDescent="0.25">
      <c r="C24" s="102" t="s">
        <v>155</v>
      </c>
      <c r="D24" s="117" t="s">
        <v>163</v>
      </c>
      <c r="E24" s="117"/>
    </row>
    <row r="25" spans="2:12" x14ac:dyDescent="0.25">
      <c r="C25" s="101" t="s">
        <v>153</v>
      </c>
      <c r="D25" s="118" t="s">
        <v>161</v>
      </c>
      <c r="E25" s="118"/>
    </row>
    <row r="26" spans="2:12" x14ac:dyDescent="0.25">
      <c r="C26" s="102" t="s">
        <v>152</v>
      </c>
      <c r="D26" s="117" t="s">
        <v>160</v>
      </c>
      <c r="E26" s="117"/>
    </row>
    <row r="27" spans="2:12" x14ac:dyDescent="0.25">
      <c r="C27" s="101" t="s">
        <v>151</v>
      </c>
      <c r="D27" s="118" t="s">
        <v>159</v>
      </c>
      <c r="E27" s="118"/>
    </row>
    <row r="28" spans="2:12" x14ac:dyDescent="0.25">
      <c r="C28" s="102" t="s">
        <v>158</v>
      </c>
      <c r="D28" s="117" t="s">
        <v>166</v>
      </c>
      <c r="E28" s="117"/>
    </row>
    <row r="29" spans="2:12" x14ac:dyDescent="0.25">
      <c r="C29" s="101" t="s">
        <v>154</v>
      </c>
      <c r="D29" s="118" t="s">
        <v>162</v>
      </c>
      <c r="E29" s="118"/>
    </row>
    <row r="30" spans="2:12" x14ac:dyDescent="0.25">
      <c r="C30" s="102" t="s">
        <v>150</v>
      </c>
      <c r="D30" s="117" t="s">
        <v>157</v>
      </c>
      <c r="E30" s="117"/>
    </row>
    <row r="31" spans="2:12" ht="15.75" thickBot="1" x14ac:dyDescent="0.3">
      <c r="C31" s="103" t="s">
        <v>156</v>
      </c>
      <c r="D31" s="114" t="s">
        <v>164</v>
      </c>
      <c r="E31" s="114"/>
    </row>
    <row r="32" spans="2:12" x14ac:dyDescent="0.25">
      <c r="D32" s="100"/>
      <c r="E32" s="100"/>
    </row>
  </sheetData>
  <mergeCells count="11">
    <mergeCell ref="D31:E31"/>
    <mergeCell ref="C21:E21"/>
    <mergeCell ref="D22:E22"/>
    <mergeCell ref="D30:E30"/>
    <mergeCell ref="D29:E29"/>
    <mergeCell ref="D28:E28"/>
    <mergeCell ref="D27:E27"/>
    <mergeCell ref="D26:E26"/>
    <mergeCell ref="D25:E25"/>
    <mergeCell ref="D24:E24"/>
    <mergeCell ref="D23:E2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J28" sqref="J28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137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x14ac:dyDescent="0.25">
      <c r="B10" s="29"/>
      <c r="C10" s="72" t="s">
        <v>171</v>
      </c>
      <c r="D10" s="11" t="s">
        <v>172</v>
      </c>
      <c r="E10" s="11" t="s">
        <v>169</v>
      </c>
      <c r="F10" s="11"/>
      <c r="G10" s="73">
        <v>25</v>
      </c>
      <c r="H10" s="34"/>
    </row>
    <row r="11" spans="2:8" ht="18.75" customHeight="1" thickBot="1" x14ac:dyDescent="0.3">
      <c r="B11" s="29"/>
      <c r="C11" s="74" t="str">
        <f>FI_Process!E11</f>
        <v>MIN_NAT_GAS</v>
      </c>
      <c r="D11" s="75" t="str">
        <f>FI_Process!F11</f>
        <v>Supply Natural Gas</v>
      </c>
      <c r="E11" s="75" t="str">
        <f>FI_Comm!E9</f>
        <v>NAT_GAS</v>
      </c>
      <c r="F11" s="75"/>
      <c r="G11" s="76">
        <v>20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4"/>
  <sheetViews>
    <sheetView zoomScaleNormal="100" workbookViewId="0">
      <selection activeCell="I11" sqref="I11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137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133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64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FI_Comm!E12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21" t="s">
        <v>173</v>
      </c>
      <c r="D10" s="21" t="s">
        <v>173</v>
      </c>
      <c r="E10" s="23" t="s">
        <v>169</v>
      </c>
      <c r="F10" s="11" t="s">
        <v>17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85"/>
      <c r="P10" s="85"/>
    </row>
    <row r="11" spans="2:16" ht="18.75" customHeight="1" thickBot="1" x14ac:dyDescent="0.3">
      <c r="B11" s="29"/>
      <c r="C11" s="120" t="s">
        <v>179</v>
      </c>
      <c r="D11" s="120"/>
      <c r="E11" s="121" t="s">
        <v>17</v>
      </c>
      <c r="F11" s="11" t="s">
        <v>175</v>
      </c>
      <c r="G11" s="75"/>
      <c r="H11" s="75">
        <v>1</v>
      </c>
      <c r="I11" s="75">
        <v>0.84</v>
      </c>
      <c r="J11" s="75"/>
      <c r="K11" s="75"/>
      <c r="L11" s="76"/>
      <c r="M11" s="34"/>
      <c r="O11" s="85"/>
      <c r="P11" s="85"/>
    </row>
    <row r="12" spans="2:16" ht="18.75" customHeight="1" thickBot="1" x14ac:dyDescent="0.3">
      <c r="B12" s="29"/>
      <c r="C12" s="74" t="str">
        <f>FI_Process!E15</f>
        <v>EX_PP_NAT_GAS</v>
      </c>
      <c r="D12" s="75" t="str">
        <f>FI_Process!F15</f>
        <v>Power Plant - Natural Gas</v>
      </c>
      <c r="E12" s="75" t="str">
        <f>FI_Comm!E9</f>
        <v>NAT_GAS</v>
      </c>
      <c r="F12" s="75" t="str">
        <f>FI_Comm!E12</f>
        <v>ELC_HV</v>
      </c>
      <c r="G12" s="75">
        <v>2</v>
      </c>
      <c r="H12" s="75">
        <v>31.536000000000001</v>
      </c>
      <c r="I12" s="75">
        <v>0.6</v>
      </c>
      <c r="J12" s="75">
        <v>0.5</v>
      </c>
      <c r="K12" s="75">
        <v>1</v>
      </c>
      <c r="L12" s="76">
        <v>1</v>
      </c>
      <c r="M12" s="34"/>
      <c r="O12" s="98">
        <f>G12*H12*J12</f>
        <v>31.536000000000001</v>
      </c>
      <c r="P12" s="98">
        <f>O12/I12</f>
        <v>52.56</v>
      </c>
    </row>
    <row r="13" spans="2:16" ht="15.75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2"/>
      <c r="O13" s="99">
        <f>SUM(O9:O12)</f>
        <v>132.45120000000003</v>
      </c>
    </row>
    <row r="18" spans="3:3" x14ac:dyDescent="0.25">
      <c r="C18" s="9" t="s">
        <v>129</v>
      </c>
    </row>
    <row r="19" spans="3:3" x14ac:dyDescent="0.25">
      <c r="C19" t="s">
        <v>126</v>
      </c>
    </row>
    <row r="20" spans="3:3" ht="42" customHeight="1" x14ac:dyDescent="0.25"/>
    <row r="21" spans="3:3" x14ac:dyDescent="0.25">
      <c r="C21" t="s">
        <v>127</v>
      </c>
    </row>
    <row r="22" spans="3:3" x14ac:dyDescent="0.25">
      <c r="C22" t="s">
        <v>125</v>
      </c>
    </row>
    <row r="23" spans="3:3" x14ac:dyDescent="0.25">
      <c r="C23" t="s">
        <v>128</v>
      </c>
    </row>
    <row r="24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O12" sqref="O12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106" t="s">
        <v>175</v>
      </c>
      <c r="D9" s="13" t="s">
        <v>123</v>
      </c>
      <c r="E9" s="83">
        <f>E10*'Power Plants'!I11</f>
        <v>84</v>
      </c>
      <c r="F9" s="34"/>
    </row>
    <row r="10" spans="2:6" ht="18.75" customHeight="1" thickBot="1" x14ac:dyDescent="0.3">
      <c r="B10" s="29"/>
      <c r="C10" s="82" t="str">
        <f>FI_Comm!E12</f>
        <v>ELC_HV</v>
      </c>
      <c r="D10" s="13" t="s">
        <v>123</v>
      </c>
      <c r="E10" s="83">
        <v>100</v>
      </c>
      <c r="F10" s="34"/>
    </row>
    <row r="11" spans="2:6" ht="18" customHeight="1" thickBot="1" x14ac:dyDescent="0.3">
      <c r="B11" s="30"/>
      <c r="C11" s="31"/>
      <c r="D11" s="31"/>
      <c r="E11" s="31"/>
      <c r="F11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