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\FLETC Glynco\AT&amp;T\2020-02-28 - 2020-03-27\"/>
    </mc:Choice>
  </mc:AlternateContent>
  <xr:revisionPtr revIDLastSave="0" documentId="13_ncr:1_{50B78717-5BD5-47F6-9B4D-35CD251B15B3}" xr6:coauthVersionLast="45" xr6:coauthVersionMax="45" xr10:uidLastSave="{00000000-0000-0000-0000-000000000000}"/>
  <bookViews>
    <workbookView xWindow="-120" yWindow="-120" windowWidth="25440" windowHeight="15390" xr2:uid="{9227D11F-E07A-4F2C-84D5-403E06D2AE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51" i="1" l="1"/>
  <c r="D50" i="1"/>
  <c r="E49" i="1"/>
  <c r="E48" i="1"/>
  <c r="D47" i="1"/>
  <c r="E46" i="1"/>
  <c r="E45" i="1"/>
  <c r="F62" i="1"/>
  <c r="D61" i="1"/>
  <c r="D62" i="1" s="1"/>
  <c r="D66" i="1" s="1"/>
  <c r="E61" i="1"/>
  <c r="E62" i="1" s="1"/>
  <c r="E43" i="1" l="1"/>
  <c r="F52" i="1" s="1"/>
  <c r="E56" i="1" l="1"/>
  <c r="F56" i="1" s="1"/>
  <c r="F55" i="1"/>
  <c r="F54" i="1"/>
  <c r="F53" i="1"/>
  <c r="D13" i="1"/>
  <c r="E15" i="1"/>
  <c r="E1" i="1"/>
  <c r="E22" i="1" l="1"/>
  <c r="E19" i="1"/>
  <c r="D21" i="1"/>
  <c r="E24" i="1"/>
  <c r="D20" i="1"/>
  <c r="E26" i="1"/>
  <c r="D18" i="1"/>
  <c r="E25" i="1"/>
  <c r="D17" i="1"/>
  <c r="E23" i="1"/>
  <c r="E10" i="1"/>
  <c r="E8" i="1"/>
  <c r="E11" i="1"/>
  <c r="E9" i="1"/>
  <c r="E3" i="1"/>
  <c r="E7" i="1"/>
  <c r="E5" i="1"/>
  <c r="E6" i="1"/>
  <c r="E4" i="1"/>
  <c r="E29" i="1"/>
  <c r="F34" i="1" l="1"/>
  <c r="E32" i="1"/>
  <c r="E36" i="1"/>
  <c r="E33" i="1"/>
  <c r="E40" i="1"/>
  <c r="E35" i="1"/>
  <c r="E39" i="1"/>
  <c r="E31" i="1"/>
  <c r="D38" i="1"/>
  <c r="F37" i="1"/>
  <c r="E34" i="1"/>
  <c r="F51" i="1"/>
  <c r="E13" i="1"/>
  <c r="E66" i="1" s="1"/>
  <c r="E27" i="1"/>
  <c r="D27" i="1"/>
  <c r="F45" i="1" l="1"/>
  <c r="D34" i="1"/>
  <c r="D37" i="1"/>
  <c r="E37" i="1"/>
  <c r="E41" i="1" s="1"/>
  <c r="D52" i="1"/>
  <c r="E52" i="1"/>
  <c r="D54" i="1"/>
  <c r="E54" i="1"/>
  <c r="D55" i="1"/>
  <c r="E55" i="1"/>
  <c r="D53" i="1"/>
  <c r="E53" i="1"/>
  <c r="E57" i="1" l="1"/>
  <c r="D57" i="1"/>
  <c r="D41" i="1"/>
  <c r="F4" i="1" l="1"/>
  <c r="F5" i="1"/>
  <c r="F6" i="1"/>
  <c r="F7" i="1"/>
  <c r="F46" i="1"/>
  <c r="F47" i="1"/>
  <c r="F48" i="1"/>
  <c r="F49" i="1"/>
  <c r="F50" i="1"/>
  <c r="F17" i="1"/>
  <c r="F31" i="1"/>
  <c r="F32" i="1"/>
  <c r="F18" i="1"/>
  <c r="F8" i="1"/>
  <c r="F33" i="1"/>
  <c r="F9" i="1"/>
  <c r="F19" i="1"/>
  <c r="F20" i="1"/>
  <c r="F21" i="1"/>
  <c r="F35" i="1"/>
  <c r="F22" i="1"/>
  <c r="F36" i="1"/>
  <c r="F23" i="1"/>
  <c r="F24" i="1"/>
  <c r="F25" i="1"/>
  <c r="F26" i="1"/>
  <c r="F10" i="1"/>
  <c r="F11" i="1"/>
  <c r="F38" i="1"/>
  <c r="F12" i="1"/>
  <c r="F39" i="1"/>
  <c r="F40" i="1"/>
  <c r="F3" i="1"/>
  <c r="F57" i="1" l="1"/>
  <c r="F13" i="1"/>
  <c r="F66" i="1" s="1"/>
  <c r="F27" i="1"/>
  <c r="F41" i="1"/>
</calcChain>
</file>

<file path=xl/sharedStrings.xml><?xml version="1.0" encoding="utf-8"?>
<sst xmlns="http://schemas.openxmlformats.org/spreadsheetml/2006/main" count="171" uniqueCount="114">
  <si>
    <t>Description</t>
  </si>
  <si>
    <t>BPA</t>
  </si>
  <si>
    <t>OMNI</t>
  </si>
  <si>
    <t>Total</t>
  </si>
  <si>
    <t>912-215-1648</t>
  </si>
  <si>
    <t>912-215-2266</t>
  </si>
  <si>
    <t>912-215-2672</t>
  </si>
  <si>
    <t>912-215-3079</t>
  </si>
  <si>
    <t>912-215-3425</t>
  </si>
  <si>
    <t>912-215-3429</t>
  </si>
  <si>
    <t>912-215-3731</t>
  </si>
  <si>
    <t>912-215-3732</t>
  </si>
  <si>
    <t>912-215-3734</t>
  </si>
  <si>
    <t>912-215-3746</t>
  </si>
  <si>
    <t>912-215-3771</t>
  </si>
  <si>
    <t>912-215-3772</t>
  </si>
  <si>
    <t>912-215-3773</t>
  </si>
  <si>
    <t>912-215-3774</t>
  </si>
  <si>
    <t>912-215-3775</t>
  </si>
  <si>
    <t>912-215-3787</t>
  </si>
  <si>
    <t>912-215-3792</t>
  </si>
  <si>
    <t>912-215-3793</t>
  </si>
  <si>
    <t>912-215-3794</t>
  </si>
  <si>
    <t>912-215-3796</t>
  </si>
  <si>
    <t>912-215-3797</t>
  </si>
  <si>
    <t>912-215-3801</t>
  </si>
  <si>
    <t>912-215-3804</t>
  </si>
  <si>
    <t>912-215-3805</t>
  </si>
  <si>
    <t>912-215-3806</t>
  </si>
  <si>
    <t>912-215-3808</t>
  </si>
  <si>
    <t>912-215-3809</t>
  </si>
  <si>
    <t>912-215-3810</t>
  </si>
  <si>
    <t>912-215-3812</t>
  </si>
  <si>
    <t>912-215-3813</t>
  </si>
  <si>
    <t>912-215-3815</t>
  </si>
  <si>
    <t>912-215-3816</t>
  </si>
  <si>
    <t>912-215-3817</t>
  </si>
  <si>
    <t>912-215-3818</t>
  </si>
  <si>
    <t>912-215-3819</t>
  </si>
  <si>
    <t>BAGGETT, DONNY</t>
  </si>
  <si>
    <t>NELSON, TERRY</t>
  </si>
  <si>
    <t>LYNN, CHRISTOPHER</t>
  </si>
  <si>
    <t>MOSELEY, LANNY</t>
  </si>
  <si>
    <t>FARRELL, JEFFREY</t>
  </si>
  <si>
    <t>HITCHCOCK, JUDY</t>
  </si>
  <si>
    <t>FERNANDO, DEVINDA</t>
  </si>
  <si>
    <t>WARD, MARK</t>
  </si>
  <si>
    <t>TAYLOR, JOSEPH</t>
  </si>
  <si>
    <t>MOSLEY, REGINALD</t>
  </si>
  <si>
    <t>ARMSTRONG, BARBARA</t>
  </si>
  <si>
    <t>BEVERLY, WILLIAM</t>
  </si>
  <si>
    <t>WILLOUGHBY, AUSTIN</t>
  </si>
  <si>
    <t>DAVIS, PATRICIA</t>
  </si>
  <si>
    <t>STRICKLAND, BYRON</t>
  </si>
  <si>
    <t>FOSTER, TRAVIS</t>
  </si>
  <si>
    <t>POWELL, JACK</t>
  </si>
  <si>
    <t>DOUGLAS, VICKY</t>
  </si>
  <si>
    <t>UNISSUED</t>
  </si>
  <si>
    <t>OWENS, MARY</t>
  </si>
  <si>
    <t>PRICE, JACQUELIN</t>
  </si>
  <si>
    <t>LEE, DANIEL</t>
  </si>
  <si>
    <t>LARISCY, MIKE</t>
  </si>
  <si>
    <t>ROWELL, BEVERLY</t>
  </si>
  <si>
    <t>ALTMAN, BRITTON</t>
  </si>
  <si>
    <t>MCCLENITHAN, MICHAEL</t>
  </si>
  <si>
    <t>WILLIAMS, ANDREW</t>
  </si>
  <si>
    <t>RYALS, JAMES</t>
  </si>
  <si>
    <t>GLOVER, BOBBY</t>
  </si>
  <si>
    <t>MORRELL, AMMIE</t>
  </si>
  <si>
    <t>DYER, LILLIAN</t>
  </si>
  <si>
    <t>GLOVER, LISA</t>
  </si>
  <si>
    <t>NADEAU, LEO</t>
  </si>
  <si>
    <t>BLOCKER, JOE</t>
  </si>
  <si>
    <t>Position</t>
  </si>
  <si>
    <t>Locksmith</t>
  </si>
  <si>
    <t>98 Lead</t>
  </si>
  <si>
    <t>71 Lead</t>
  </si>
  <si>
    <t>270 Lead</t>
  </si>
  <si>
    <t>275 Lead</t>
  </si>
  <si>
    <t>186 Lead</t>
  </si>
  <si>
    <t>187 Lead</t>
  </si>
  <si>
    <t>277 Lead</t>
  </si>
  <si>
    <t>185 Lead</t>
  </si>
  <si>
    <t>Maintenance</t>
  </si>
  <si>
    <t>APM</t>
  </si>
  <si>
    <t>PM</t>
  </si>
  <si>
    <t>MM</t>
  </si>
  <si>
    <t>QCM</t>
  </si>
  <si>
    <t>QCT</t>
  </si>
  <si>
    <t>912-400-8034</t>
  </si>
  <si>
    <t>912-400-8035</t>
  </si>
  <si>
    <t>912-400-8039</t>
  </si>
  <si>
    <t>GRAND TOTAL</t>
  </si>
  <si>
    <t>903-804-7016</t>
  </si>
  <si>
    <t>912-215-3099</t>
  </si>
  <si>
    <t>Wireless #</t>
  </si>
  <si>
    <t>GROUP 5</t>
  </si>
  <si>
    <t>GROUP 13</t>
  </si>
  <si>
    <t>TOTAL:</t>
  </si>
  <si>
    <t>GROUP 15</t>
  </si>
  <si>
    <t>Group Charge:</t>
  </si>
  <si>
    <t>Per Line:</t>
  </si>
  <si>
    <t>GROUP 23</t>
  </si>
  <si>
    <t>469-439-6979</t>
  </si>
  <si>
    <t>NIGHTHAWK MOBILE HOTSPOT</t>
  </si>
  <si>
    <t>WILLIAMS, RALONA</t>
  </si>
  <si>
    <t>912-254-8370</t>
  </si>
  <si>
    <t>COLLIE, SANDY</t>
  </si>
  <si>
    <t>ADCS</t>
  </si>
  <si>
    <t>DCS</t>
  </si>
  <si>
    <t>GRAND TOTAL:</t>
  </si>
  <si>
    <t>NIGHTHAWK MOBILE HOTSPOT (OMNI)</t>
  </si>
  <si>
    <t>ACCOUNT FEES</t>
  </si>
  <si>
    <t>AT&amp;T Account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</si>
</sst>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44" fontId="2" fillId="0" borderId="0" xfId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44" fontId="4" fillId="0" borderId="0" xfId="1" applyFont="1" applyAlignment="1">
      <alignment horizontal="center" vertical="center"/>
    </xf>
    <xf numFmtId="8" fontId="3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44" fontId="2" fillId="0" borderId="0" xfId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4" fontId="3" fillId="0" borderId="0" xfId="1" applyFont="1" applyBorder="1" applyAlignment="1">
      <alignment vertical="center"/>
    </xf>
    <xf numFmtId="44" fontId="2" fillId="0" borderId="0" xfId="1" applyFont="1" applyBorder="1" applyAlignment="1">
      <alignment horizontal="center" vertical="center"/>
    </xf>
    <xf numFmtId="44" fontId="2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4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44" fontId="4" fillId="0" borderId="0" xfId="1" applyFont="1" applyBorder="1" applyAlignment="1">
      <alignment horizontal="center" vertical="center"/>
    </xf>
    <xf numFmtId="44" fontId="3" fillId="0" borderId="4" xfId="1" applyFont="1" applyBorder="1" applyAlignment="1">
      <alignment horizontal="left" vertical="center"/>
    </xf>
    <xf numFmtId="44" fontId="3" fillId="0" borderId="4" xfId="1" applyFont="1" applyBorder="1" applyAlignment="1">
      <alignment vertical="center"/>
    </xf>
    <xf numFmtId="44" fontId="3" fillId="0" borderId="4" xfId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4" fontId="3" fillId="0" borderId="0" xfId="0" applyNumberFormat="1" applyFont="1" applyAlignment="1">
      <alignment vertical="center"/>
    </xf>
    <xf numFmtId="7" fontId="3" fillId="0" borderId="0" xfId="1" applyNumberFormat="1" applyFont="1" applyAlignment="1">
      <alignment vertical="center"/>
    </xf>
    <xf numFmtId="44" fontId="3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F1565-73BC-4CDB-8B6E-664C3DE26CB4}">
  <dimension ref="A1:G99"/>
  <sheetViews>
    <sheetView tabSelected="1" view="pageLayout" zoomScale="130" zoomScaleNormal="100" zoomScalePageLayoutView="130" workbookViewId="0">
      <selection activeCell="F66" sqref="F66"/>
    </sheetView>
  </sheetViews>
  <sheetFormatPr defaultRowHeight="12.75" x14ac:dyDescent="0.25"/>
  <cols>
    <col min="1" max="1" width="15.5703125" style="6" customWidth="1"/>
    <col min="2" max="2" width="19.5703125" style="2" customWidth="1"/>
    <col min="3" max="3" width="16.5703125" style="2" customWidth="1"/>
    <col min="4" max="5" width="10.5703125" style="7" bestFit="1" customWidth="1"/>
    <col min="6" max="6" width="10.5703125" style="7" customWidth="1"/>
    <col min="7" max="7" width="10" style="2" bestFit="1" customWidth="1"/>
    <col min="8" max="16384" width="9.140625" style="2"/>
  </cols>
  <sheetData>
    <row r="1" spans="1:7" ht="10.5" customHeight="1" thickBot="1" x14ac:dyDescent="0.3">
      <c r="A1" s="11" t="s">
        <v>96</v>
      </c>
      <c r="B1" s="12" t="s">
        <v>100</v>
      </c>
      <c r="C1" s="14">
        <v>57.92</v>
      </c>
      <c r="D1" s="35" t="s">
        <v>101</v>
      </c>
      <c r="E1" s="33">
        <f>(C1/10)</f>
        <v>5.7919999999999998</v>
      </c>
      <c r="F1" s="34"/>
    </row>
    <row r="2" spans="1:7" ht="10.5" customHeight="1" x14ac:dyDescent="0.25">
      <c r="A2" s="10" t="s">
        <v>95</v>
      </c>
      <c r="B2" s="10" t="s">
        <v>0</v>
      </c>
      <c r="C2" s="10" t="s">
        <v>73</v>
      </c>
      <c r="D2" s="13" t="s">
        <v>1</v>
      </c>
      <c r="E2" s="13" t="s">
        <v>2</v>
      </c>
      <c r="F2" s="13" t="s">
        <v>3</v>
      </c>
    </row>
    <row r="3" spans="1:7" ht="10.5" customHeight="1" x14ac:dyDescent="0.25">
      <c r="A3" s="3" t="s">
        <v>4</v>
      </c>
      <c r="B3" s="4" t="s">
        <v>39</v>
      </c>
      <c r="C3" s="4" t="s">
        <v>83</v>
      </c>
      <c r="D3" s="5">
        <v>0</v>
      </c>
      <c r="E3" s="5">
        <f>(41.24+$E$1)</f>
        <v>47.032000000000004</v>
      </c>
      <c r="F3" s="5">
        <f t="shared" ref="F3:F12" si="0">SUM(D3:E3)</f>
        <v>47.032000000000004</v>
      </c>
    </row>
    <row r="4" spans="1:7" ht="10.5" customHeight="1" x14ac:dyDescent="0.25">
      <c r="A4" s="3" t="s">
        <v>5</v>
      </c>
      <c r="B4" s="4" t="s">
        <v>40</v>
      </c>
      <c r="C4" s="4" t="s">
        <v>83</v>
      </c>
      <c r="D4" s="5">
        <v>0</v>
      </c>
      <c r="E4" s="5">
        <f t="shared" ref="E4:E10" si="1">(41.24+$E$1)</f>
        <v>47.032000000000004</v>
      </c>
      <c r="F4" s="5">
        <f t="shared" si="0"/>
        <v>47.032000000000004</v>
      </c>
    </row>
    <row r="5" spans="1:7" ht="10.5" customHeight="1" x14ac:dyDescent="0.25">
      <c r="A5" s="3" t="s">
        <v>6</v>
      </c>
      <c r="B5" s="4" t="s">
        <v>41</v>
      </c>
      <c r="C5" s="4" t="s">
        <v>83</v>
      </c>
      <c r="D5" s="5">
        <v>0</v>
      </c>
      <c r="E5" s="5">
        <f t="shared" si="1"/>
        <v>47.032000000000004</v>
      </c>
      <c r="F5" s="5">
        <f t="shared" si="0"/>
        <v>47.032000000000004</v>
      </c>
    </row>
    <row r="6" spans="1:7" ht="10.5" customHeight="1" x14ac:dyDescent="0.25">
      <c r="A6" s="3" t="s">
        <v>7</v>
      </c>
      <c r="B6" s="4" t="s">
        <v>42</v>
      </c>
      <c r="C6" s="4" t="s">
        <v>74</v>
      </c>
      <c r="D6" s="5">
        <v>0</v>
      </c>
      <c r="E6" s="5">
        <f t="shared" si="1"/>
        <v>47.032000000000004</v>
      </c>
      <c r="F6" s="5">
        <f t="shared" si="0"/>
        <v>47.032000000000004</v>
      </c>
      <c r="G6" s="37"/>
    </row>
    <row r="7" spans="1:7" ht="10.5" customHeight="1" x14ac:dyDescent="0.25">
      <c r="A7" s="3" t="s">
        <v>8</v>
      </c>
      <c r="B7" s="4" t="s">
        <v>43</v>
      </c>
      <c r="C7" s="4" t="s">
        <v>83</v>
      </c>
      <c r="D7" s="5">
        <v>0</v>
      </c>
      <c r="E7" s="5">
        <f t="shared" si="1"/>
        <v>47.032000000000004</v>
      </c>
      <c r="F7" s="5">
        <f t="shared" si="0"/>
        <v>47.032000000000004</v>
      </c>
    </row>
    <row r="8" spans="1:7" ht="10.5" customHeight="1" x14ac:dyDescent="0.25">
      <c r="A8" s="3" t="s">
        <v>18</v>
      </c>
      <c r="B8" s="4" t="s">
        <v>53</v>
      </c>
      <c r="C8" s="4" t="s">
        <v>83</v>
      </c>
      <c r="D8" s="5">
        <v>0</v>
      </c>
      <c r="E8" s="5">
        <f t="shared" si="1"/>
        <v>47.032000000000004</v>
      </c>
      <c r="F8" s="5">
        <f t="shared" si="0"/>
        <v>47.032000000000004</v>
      </c>
      <c r="G8" s="37"/>
    </row>
    <row r="9" spans="1:7" ht="10.5" customHeight="1" x14ac:dyDescent="0.25">
      <c r="A9" s="3" t="s">
        <v>20</v>
      </c>
      <c r="B9" s="4" t="s">
        <v>55</v>
      </c>
      <c r="C9" s="4" t="s">
        <v>83</v>
      </c>
      <c r="D9" s="5">
        <v>0</v>
      </c>
      <c r="E9" s="5">
        <f t="shared" si="1"/>
        <v>47.032000000000004</v>
      </c>
      <c r="F9" s="5">
        <f t="shared" si="0"/>
        <v>47.032000000000004</v>
      </c>
    </row>
    <row r="10" spans="1:7" ht="10.5" customHeight="1" x14ac:dyDescent="0.25">
      <c r="A10" s="3" t="s">
        <v>33</v>
      </c>
      <c r="B10" s="4" t="s">
        <v>67</v>
      </c>
      <c r="C10" s="4" t="s">
        <v>83</v>
      </c>
      <c r="D10" s="5">
        <v>0</v>
      </c>
      <c r="E10" s="5">
        <f t="shared" si="1"/>
        <v>47.032000000000004</v>
      </c>
      <c r="F10" s="5">
        <f t="shared" si="0"/>
        <v>47.032000000000004</v>
      </c>
    </row>
    <row r="11" spans="1:7" ht="10.5" customHeight="1" x14ac:dyDescent="0.25">
      <c r="A11" s="3" t="s">
        <v>34</v>
      </c>
      <c r="B11" s="4" t="s">
        <v>68</v>
      </c>
      <c r="C11" s="4" t="s">
        <v>80</v>
      </c>
      <c r="D11" s="5">
        <v>0</v>
      </c>
      <c r="E11" s="5">
        <f>(35.5+$E$1)</f>
        <v>41.292000000000002</v>
      </c>
      <c r="F11" s="5">
        <f t="shared" si="0"/>
        <v>41.292000000000002</v>
      </c>
    </row>
    <row r="12" spans="1:7" ht="10.5" customHeight="1" x14ac:dyDescent="0.25">
      <c r="A12" s="3" t="s">
        <v>36</v>
      </c>
      <c r="B12" s="4" t="s">
        <v>70</v>
      </c>
      <c r="C12" s="4" t="s">
        <v>82</v>
      </c>
      <c r="D12" s="5">
        <v>0</v>
      </c>
      <c r="E12" s="5">
        <f>(35.5+$E$1)</f>
        <v>41.292000000000002</v>
      </c>
      <c r="F12" s="5">
        <f t="shared" si="0"/>
        <v>41.292000000000002</v>
      </c>
    </row>
    <row r="13" spans="1:7" ht="10.5" customHeight="1" x14ac:dyDescent="0.25">
      <c r="A13" s="40"/>
      <c r="B13" s="8"/>
      <c r="C13" s="15" t="s">
        <v>98</v>
      </c>
      <c r="D13" s="1">
        <f>SUM(D3:D12)</f>
        <v>0</v>
      </c>
      <c r="E13" s="1">
        <f t="shared" ref="E13:F13" si="2">SUM(E3:E12)</f>
        <v>458.84000000000003</v>
      </c>
      <c r="F13" s="1">
        <f t="shared" si="2"/>
        <v>458.84000000000003</v>
      </c>
    </row>
    <row r="14" spans="1:7" ht="10.5" customHeight="1" x14ac:dyDescent="0.25">
      <c r="A14" s="2"/>
    </row>
    <row r="15" spans="1:7" ht="10.5" customHeight="1" thickBot="1" x14ac:dyDescent="0.3">
      <c r="A15" s="11" t="s">
        <v>97</v>
      </c>
      <c r="B15" s="12" t="s">
        <v>100</v>
      </c>
      <c r="C15" s="14">
        <v>57.92</v>
      </c>
      <c r="D15" s="35" t="s">
        <v>101</v>
      </c>
      <c r="E15" s="33">
        <f>(C15/10)</f>
        <v>5.7919999999999998</v>
      </c>
      <c r="F15" s="34"/>
    </row>
    <row r="16" spans="1:7" ht="10.5" customHeight="1" x14ac:dyDescent="0.25">
      <c r="A16" s="10" t="s">
        <v>95</v>
      </c>
      <c r="B16" s="10" t="s">
        <v>0</v>
      </c>
      <c r="C16" s="10" t="s">
        <v>73</v>
      </c>
      <c r="D16" s="13" t="s">
        <v>1</v>
      </c>
      <c r="E16" s="13" t="s">
        <v>2</v>
      </c>
      <c r="F16" s="13" t="s">
        <v>3</v>
      </c>
    </row>
    <row r="17" spans="1:6" ht="10.5" customHeight="1" x14ac:dyDescent="0.25">
      <c r="A17" s="3" t="s">
        <v>14</v>
      </c>
      <c r="B17" s="4" t="s">
        <v>49</v>
      </c>
      <c r="C17" s="4" t="s">
        <v>75</v>
      </c>
      <c r="D17" s="5">
        <f>(35.5+$E$15)</f>
        <v>41.292000000000002</v>
      </c>
      <c r="E17" s="5">
        <v>0</v>
      </c>
      <c r="F17" s="5">
        <f t="shared" ref="F17:F26" si="3">SUM(D17:E17)</f>
        <v>41.292000000000002</v>
      </c>
    </row>
    <row r="18" spans="1:6" ht="10.5" customHeight="1" x14ac:dyDescent="0.25">
      <c r="A18" s="3" t="s">
        <v>17</v>
      </c>
      <c r="B18" s="4" t="s">
        <v>52</v>
      </c>
      <c r="C18" s="4" t="s">
        <v>76</v>
      </c>
      <c r="D18" s="5">
        <f>(35.5+$E$15)</f>
        <v>41.292000000000002</v>
      </c>
      <c r="E18" s="5">
        <v>0</v>
      </c>
      <c r="F18" s="5">
        <f t="shared" si="3"/>
        <v>41.292000000000002</v>
      </c>
    </row>
    <row r="19" spans="1:6" ht="10.5" customHeight="1" x14ac:dyDescent="0.25">
      <c r="A19" s="3" t="s">
        <v>21</v>
      </c>
      <c r="B19" s="4" t="s">
        <v>56</v>
      </c>
      <c r="C19" s="4" t="s">
        <v>83</v>
      </c>
      <c r="D19" s="5">
        <v>0</v>
      </c>
      <c r="E19" s="5">
        <f>(41.24+$E$15)</f>
        <v>47.032000000000004</v>
      </c>
      <c r="F19" s="5">
        <f t="shared" si="3"/>
        <v>47.032000000000004</v>
      </c>
    </row>
    <row r="20" spans="1:6" ht="10.5" customHeight="1" x14ac:dyDescent="0.25">
      <c r="A20" s="3" t="s">
        <v>23</v>
      </c>
      <c r="B20" s="4" t="s">
        <v>58</v>
      </c>
      <c r="C20" s="4" t="s">
        <v>77</v>
      </c>
      <c r="D20" s="5">
        <f>(35.5+$E$15)</f>
        <v>41.292000000000002</v>
      </c>
      <c r="E20" s="5">
        <v>0</v>
      </c>
      <c r="F20" s="5">
        <f t="shared" si="3"/>
        <v>41.292000000000002</v>
      </c>
    </row>
    <row r="21" spans="1:6" ht="10.5" customHeight="1" x14ac:dyDescent="0.25">
      <c r="A21" s="3" t="s">
        <v>24</v>
      </c>
      <c r="B21" s="4" t="s">
        <v>59</v>
      </c>
      <c r="C21" s="4" t="s">
        <v>78</v>
      </c>
      <c r="D21" s="5">
        <f>(35.5+$E$15)</f>
        <v>41.292000000000002</v>
      </c>
      <c r="E21" s="5">
        <v>0</v>
      </c>
      <c r="F21" s="5">
        <f t="shared" si="3"/>
        <v>41.292000000000002</v>
      </c>
    </row>
    <row r="22" spans="1:6" ht="10.5" customHeight="1" x14ac:dyDescent="0.25">
      <c r="A22" s="3" t="s">
        <v>26</v>
      </c>
      <c r="B22" s="4" t="s">
        <v>61</v>
      </c>
      <c r="C22" s="4" t="s">
        <v>83</v>
      </c>
      <c r="D22" s="5">
        <v>0</v>
      </c>
      <c r="E22" s="5">
        <f>(41.24+$E$15)</f>
        <v>47.032000000000004</v>
      </c>
      <c r="F22" s="5">
        <f t="shared" si="3"/>
        <v>47.032000000000004</v>
      </c>
    </row>
    <row r="23" spans="1:6" ht="10.5" customHeight="1" x14ac:dyDescent="0.25">
      <c r="A23" s="3" t="s">
        <v>28</v>
      </c>
      <c r="B23" s="4" t="s">
        <v>63</v>
      </c>
      <c r="C23" s="4" t="s">
        <v>83</v>
      </c>
      <c r="D23" s="5">
        <v>0</v>
      </c>
      <c r="E23" s="5">
        <f>(41.24+$E$15)</f>
        <v>47.032000000000004</v>
      </c>
      <c r="F23" s="5">
        <f t="shared" si="3"/>
        <v>47.032000000000004</v>
      </c>
    </row>
    <row r="24" spans="1:6" ht="10.5" customHeight="1" x14ac:dyDescent="0.25">
      <c r="A24" s="3" t="s">
        <v>30</v>
      </c>
      <c r="B24" s="4" t="s">
        <v>64</v>
      </c>
      <c r="C24" s="4" t="s">
        <v>83</v>
      </c>
      <c r="D24" s="5">
        <v>0</v>
      </c>
      <c r="E24" s="5">
        <f>(41.24+$E$15)</f>
        <v>47.032000000000004</v>
      </c>
      <c r="F24" s="5">
        <f t="shared" si="3"/>
        <v>47.032000000000004</v>
      </c>
    </row>
    <row r="25" spans="1:6" ht="10.5" customHeight="1" x14ac:dyDescent="0.25">
      <c r="A25" s="3" t="s">
        <v>31</v>
      </c>
      <c r="B25" s="4" t="s">
        <v>65</v>
      </c>
      <c r="C25" s="4" t="s">
        <v>83</v>
      </c>
      <c r="D25" s="5">
        <v>0</v>
      </c>
      <c r="E25" s="5">
        <f>(41.24+$E$15)</f>
        <v>47.032000000000004</v>
      </c>
      <c r="F25" s="5">
        <f t="shared" si="3"/>
        <v>47.032000000000004</v>
      </c>
    </row>
    <row r="26" spans="1:6" ht="10.5" customHeight="1" x14ac:dyDescent="0.25">
      <c r="A26" s="3" t="s">
        <v>32</v>
      </c>
      <c r="B26" s="4" t="s">
        <v>66</v>
      </c>
      <c r="C26" s="4" t="s">
        <v>83</v>
      </c>
      <c r="D26" s="5">
        <v>0</v>
      </c>
      <c r="E26" s="5">
        <f>(41.24+$E$15)</f>
        <v>47.032000000000004</v>
      </c>
      <c r="F26" s="5">
        <f t="shared" si="3"/>
        <v>47.032000000000004</v>
      </c>
    </row>
    <row r="27" spans="1:6" ht="10.5" customHeight="1" x14ac:dyDescent="0.25">
      <c r="A27" s="8"/>
      <c r="B27" s="8"/>
      <c r="C27" s="15" t="s">
        <v>98</v>
      </c>
      <c r="D27" s="1">
        <f>SUM(D17:D26)</f>
        <v>165.16800000000001</v>
      </c>
      <c r="E27" s="1">
        <f t="shared" ref="E27:F27" si="4">SUM(E17:E26)</f>
        <v>282.19200000000001</v>
      </c>
      <c r="F27" s="1">
        <f t="shared" si="4"/>
        <v>447.35999999999996</v>
      </c>
    </row>
    <row r="28" spans="1:6" ht="10.5" customHeight="1" x14ac:dyDescent="0.25">
      <c r="A28" s="8"/>
      <c r="B28" s="8"/>
      <c r="C28" s="8"/>
      <c r="D28" s="1"/>
      <c r="E28" s="1"/>
      <c r="F28" s="1"/>
    </row>
    <row r="29" spans="1:6" ht="10.5" customHeight="1" thickBot="1" x14ac:dyDescent="0.3">
      <c r="A29" s="11" t="s">
        <v>99</v>
      </c>
      <c r="B29" s="12" t="s">
        <v>100</v>
      </c>
      <c r="C29" s="14">
        <v>57.92</v>
      </c>
      <c r="D29" s="35" t="s">
        <v>101</v>
      </c>
      <c r="E29" s="33">
        <f>(C29/10)</f>
        <v>5.7919999999999998</v>
      </c>
      <c r="F29" s="34"/>
    </row>
    <row r="30" spans="1:6" ht="10.5" customHeight="1" x14ac:dyDescent="0.25">
      <c r="A30" s="10" t="s">
        <v>95</v>
      </c>
      <c r="B30" s="10" t="s">
        <v>0</v>
      </c>
      <c r="C30" s="10" t="s">
        <v>73</v>
      </c>
      <c r="D30" s="13" t="s">
        <v>1</v>
      </c>
      <c r="E30" s="13" t="s">
        <v>2</v>
      </c>
      <c r="F30" s="13" t="s">
        <v>3</v>
      </c>
    </row>
    <row r="31" spans="1:6" ht="10.5" customHeight="1" x14ac:dyDescent="0.25">
      <c r="A31" s="3" t="s">
        <v>15</v>
      </c>
      <c r="B31" s="4" t="s">
        <v>50</v>
      </c>
      <c r="C31" s="4" t="s">
        <v>83</v>
      </c>
      <c r="D31" s="5">
        <v>0</v>
      </c>
      <c r="E31" s="5">
        <f>(41.24+$E$29)</f>
        <v>47.032000000000004</v>
      </c>
      <c r="F31" s="5">
        <f>SUM(D31:E31)</f>
        <v>47.032000000000004</v>
      </c>
    </row>
    <row r="32" spans="1:6" ht="10.5" customHeight="1" x14ac:dyDescent="0.25">
      <c r="A32" s="3" t="s">
        <v>16</v>
      </c>
      <c r="B32" s="4" t="s">
        <v>51</v>
      </c>
      <c r="C32" s="4" t="s">
        <v>83</v>
      </c>
      <c r="D32" s="5">
        <v>0</v>
      </c>
      <c r="E32" s="5">
        <f>(41.24+$E$29)</f>
        <v>47.032000000000004</v>
      </c>
      <c r="F32" s="5">
        <f>SUM(D32:E32)</f>
        <v>47.032000000000004</v>
      </c>
    </row>
    <row r="33" spans="1:6" ht="10.5" customHeight="1" x14ac:dyDescent="0.25">
      <c r="A33" s="3" t="s">
        <v>19</v>
      </c>
      <c r="B33" s="4" t="s">
        <v>54</v>
      </c>
      <c r="C33" s="4" t="s">
        <v>83</v>
      </c>
      <c r="D33" s="5">
        <v>0</v>
      </c>
      <c r="E33" s="5">
        <f>(41.24+$E$29)</f>
        <v>47.032000000000004</v>
      </c>
      <c r="F33" s="5">
        <f>SUM(D33:E33)</f>
        <v>47.032000000000004</v>
      </c>
    </row>
    <row r="34" spans="1:6" ht="10.5" customHeight="1" x14ac:dyDescent="0.25">
      <c r="A34" s="3" t="s">
        <v>22</v>
      </c>
      <c r="B34" s="41" t="s">
        <v>57</v>
      </c>
      <c r="C34" s="43"/>
      <c r="D34" s="5">
        <f>(F34*0.51)</f>
        <v>23.986320000000003</v>
      </c>
      <c r="E34" s="5">
        <f>(F34*0.49)</f>
        <v>23.045680000000001</v>
      </c>
      <c r="F34" s="5">
        <f>(41.24+$E$29)</f>
        <v>47.032000000000004</v>
      </c>
    </row>
    <row r="35" spans="1:6" ht="10.5" customHeight="1" x14ac:dyDescent="0.25">
      <c r="A35" s="3" t="s">
        <v>25</v>
      </c>
      <c r="B35" s="4" t="s">
        <v>60</v>
      </c>
      <c r="C35" s="4" t="s">
        <v>83</v>
      </c>
      <c r="D35" s="5">
        <v>0</v>
      </c>
      <c r="E35" s="5">
        <f>(41.24+$E$29)</f>
        <v>47.032000000000004</v>
      </c>
      <c r="F35" s="5">
        <f>SUM(D35:E35)</f>
        <v>47.032000000000004</v>
      </c>
    </row>
    <row r="36" spans="1:6" ht="10.5" customHeight="1" x14ac:dyDescent="0.25">
      <c r="A36" s="3" t="s">
        <v>27</v>
      </c>
      <c r="B36" s="4" t="s">
        <v>62</v>
      </c>
      <c r="C36" s="4" t="s">
        <v>79</v>
      </c>
      <c r="D36" s="5">
        <v>0</v>
      </c>
      <c r="E36" s="5">
        <f>(35.5+$E$29)</f>
        <v>41.292000000000002</v>
      </c>
      <c r="F36" s="5">
        <f>SUM(D36:E36)</f>
        <v>41.292000000000002</v>
      </c>
    </row>
    <row r="37" spans="1:6" ht="10.5" customHeight="1" x14ac:dyDescent="0.25">
      <c r="A37" s="3" t="s">
        <v>29</v>
      </c>
      <c r="B37" s="41" t="s">
        <v>57</v>
      </c>
      <c r="C37" s="43"/>
      <c r="D37" s="5">
        <f>(F37*0.51)</f>
        <v>23.986320000000003</v>
      </c>
      <c r="E37" s="5">
        <f>(F37*0.49)</f>
        <v>23.045680000000001</v>
      </c>
      <c r="F37" s="5">
        <f>(41.24+$E$29)</f>
        <v>47.032000000000004</v>
      </c>
    </row>
    <row r="38" spans="1:6" ht="10.5" customHeight="1" x14ac:dyDescent="0.25">
      <c r="A38" s="3" t="s">
        <v>35</v>
      </c>
      <c r="B38" s="4" t="s">
        <v>69</v>
      </c>
      <c r="C38" s="4" t="s">
        <v>81</v>
      </c>
      <c r="D38" s="5">
        <f>(35.5+$E$29)</f>
        <v>41.292000000000002</v>
      </c>
      <c r="E38" s="5">
        <v>0</v>
      </c>
      <c r="F38" s="5">
        <f>SUM(D38:E38)</f>
        <v>41.292000000000002</v>
      </c>
    </row>
    <row r="39" spans="1:6" ht="10.5" customHeight="1" x14ac:dyDescent="0.25">
      <c r="A39" s="3" t="s">
        <v>37</v>
      </c>
      <c r="B39" s="4" t="s">
        <v>71</v>
      </c>
      <c r="C39" s="4" t="s">
        <v>83</v>
      </c>
      <c r="D39" s="5">
        <v>0</v>
      </c>
      <c r="E39" s="5">
        <f>(41.24+$E$29)</f>
        <v>47.032000000000004</v>
      </c>
      <c r="F39" s="5">
        <f>SUM(D39:E39)</f>
        <v>47.032000000000004</v>
      </c>
    </row>
    <row r="40" spans="1:6" ht="10.5" customHeight="1" x14ac:dyDescent="0.25">
      <c r="A40" s="3" t="s">
        <v>38</v>
      </c>
      <c r="B40" s="4" t="s">
        <v>72</v>
      </c>
      <c r="C40" s="4" t="s">
        <v>83</v>
      </c>
      <c r="D40" s="5">
        <v>0</v>
      </c>
      <c r="E40" s="5">
        <f>(41.24+$E$29)</f>
        <v>47.032000000000004</v>
      </c>
      <c r="F40" s="5">
        <f>SUM(D40:E40)</f>
        <v>47.032000000000004</v>
      </c>
    </row>
    <row r="41" spans="1:6" ht="10.5" customHeight="1" x14ac:dyDescent="0.25">
      <c r="A41" s="8"/>
      <c r="B41" s="8"/>
      <c r="C41" s="15" t="s">
        <v>98</v>
      </c>
      <c r="D41" s="1">
        <f>SUM(D31:D40)</f>
        <v>89.264640000000014</v>
      </c>
      <c r="E41" s="1">
        <f t="shared" ref="E41:F41" si="5">SUM(E31:E40)</f>
        <v>369.57535999999999</v>
      </c>
      <c r="F41" s="1">
        <f t="shared" si="5"/>
        <v>458.83999999999992</v>
      </c>
    </row>
    <row r="42" spans="1:6" ht="10.5" customHeight="1" x14ac:dyDescent="0.25">
      <c r="A42" s="18"/>
      <c r="B42" s="19"/>
      <c r="C42" s="19"/>
      <c r="D42" s="20"/>
      <c r="E42" s="20"/>
      <c r="F42" s="20"/>
    </row>
    <row r="43" spans="1:6" ht="10.5" customHeight="1" thickBot="1" x14ac:dyDescent="0.3">
      <c r="A43" s="11" t="s">
        <v>102</v>
      </c>
      <c r="B43" s="12" t="s">
        <v>100</v>
      </c>
      <c r="C43" s="14">
        <v>60.36</v>
      </c>
      <c r="D43" s="35" t="s">
        <v>101</v>
      </c>
      <c r="E43" s="33">
        <f>(C43/12)</f>
        <v>5.03</v>
      </c>
      <c r="F43" s="34"/>
    </row>
    <row r="44" spans="1:6" ht="10.5" customHeight="1" x14ac:dyDescent="0.25">
      <c r="A44" s="10" t="s">
        <v>95</v>
      </c>
      <c r="B44" s="10" t="s">
        <v>0</v>
      </c>
      <c r="C44" s="10" t="s">
        <v>73</v>
      </c>
      <c r="D44" s="13" t="s">
        <v>1</v>
      </c>
      <c r="E44" s="13" t="s">
        <v>2</v>
      </c>
      <c r="F44" s="13" t="s">
        <v>3</v>
      </c>
    </row>
    <row r="45" spans="1:6" ht="10.5" customHeight="1" x14ac:dyDescent="0.25">
      <c r="A45" s="3" t="s">
        <v>94</v>
      </c>
      <c r="B45" s="4" t="s">
        <v>105</v>
      </c>
      <c r="C45" s="4" t="s">
        <v>109</v>
      </c>
      <c r="D45" s="5">
        <v>0</v>
      </c>
      <c r="E45" s="5">
        <f>(49.72+$E$43)</f>
        <v>54.75</v>
      </c>
      <c r="F45" s="5">
        <f t="shared" ref="F45:F51" si="6">SUM(D45:E45)</f>
        <v>54.75</v>
      </c>
    </row>
    <row r="46" spans="1:6" ht="10.5" customHeight="1" x14ac:dyDescent="0.25">
      <c r="A46" s="3" t="s">
        <v>9</v>
      </c>
      <c r="B46" s="4" t="s">
        <v>44</v>
      </c>
      <c r="C46" s="4" t="s">
        <v>84</v>
      </c>
      <c r="D46" s="5">
        <v>0</v>
      </c>
      <c r="E46" s="5">
        <f>(74.72+$E$43)</f>
        <v>79.75</v>
      </c>
      <c r="F46" s="5">
        <f t="shared" si="6"/>
        <v>79.75</v>
      </c>
    </row>
    <row r="47" spans="1:6" ht="10.5" customHeight="1" x14ac:dyDescent="0.25">
      <c r="A47" s="3" t="s">
        <v>10</v>
      </c>
      <c r="B47" s="4" t="s">
        <v>45</v>
      </c>
      <c r="C47" s="4" t="s">
        <v>85</v>
      </c>
      <c r="D47" s="5">
        <f>(74.72+$E$43)</f>
        <v>79.75</v>
      </c>
      <c r="E47" s="5">
        <v>0</v>
      </c>
      <c r="F47" s="5">
        <f t="shared" si="6"/>
        <v>79.75</v>
      </c>
    </row>
    <row r="48" spans="1:6" ht="10.5" customHeight="1" x14ac:dyDescent="0.25">
      <c r="A48" s="3" t="s">
        <v>11</v>
      </c>
      <c r="B48" s="4" t="s">
        <v>46</v>
      </c>
      <c r="C48" s="4" t="s">
        <v>86</v>
      </c>
      <c r="D48" s="5">
        <v>0</v>
      </c>
      <c r="E48" s="5">
        <f>(84.63+$E$43)</f>
        <v>89.66</v>
      </c>
      <c r="F48" s="5">
        <f t="shared" si="6"/>
        <v>89.66</v>
      </c>
    </row>
    <row r="49" spans="1:6" ht="10.5" customHeight="1" x14ac:dyDescent="0.25">
      <c r="A49" s="3" t="s">
        <v>12</v>
      </c>
      <c r="B49" s="4" t="s">
        <v>47</v>
      </c>
      <c r="C49" s="4" t="s">
        <v>87</v>
      </c>
      <c r="D49" s="5">
        <v>0</v>
      </c>
      <c r="E49" s="5">
        <f>(49.76+$E$43)</f>
        <v>54.79</v>
      </c>
      <c r="F49" s="5">
        <f t="shared" si="6"/>
        <v>54.79</v>
      </c>
    </row>
    <row r="50" spans="1:6" ht="10.5" customHeight="1" x14ac:dyDescent="0.25">
      <c r="A50" s="3" t="s">
        <v>13</v>
      </c>
      <c r="B50" s="4" t="s">
        <v>48</v>
      </c>
      <c r="C50" s="4" t="s">
        <v>88</v>
      </c>
      <c r="D50" s="5">
        <f>(49.76+$E$43)</f>
        <v>54.79</v>
      </c>
      <c r="E50" s="5">
        <v>0</v>
      </c>
      <c r="F50" s="5">
        <f t="shared" si="6"/>
        <v>54.79</v>
      </c>
    </row>
    <row r="51" spans="1:6" ht="10.5" customHeight="1" x14ac:dyDescent="0.25">
      <c r="A51" s="3" t="s">
        <v>106</v>
      </c>
      <c r="B51" s="4" t="s">
        <v>107</v>
      </c>
      <c r="C51" s="4" t="s">
        <v>108</v>
      </c>
      <c r="D51" s="5">
        <v>0</v>
      </c>
      <c r="E51" s="5">
        <f>(49.72+$E$43)</f>
        <v>54.75</v>
      </c>
      <c r="F51" s="5">
        <f t="shared" si="6"/>
        <v>54.75</v>
      </c>
    </row>
    <row r="52" spans="1:6" ht="10.5" customHeight="1" x14ac:dyDescent="0.25">
      <c r="A52" s="3" t="s">
        <v>89</v>
      </c>
      <c r="B52" s="45" t="s">
        <v>104</v>
      </c>
      <c r="C52" s="45"/>
      <c r="D52" s="5">
        <f>(F52*0.51)</f>
        <v>29.3352</v>
      </c>
      <c r="E52" s="5">
        <f>(F52*0.49)</f>
        <v>28.184800000000003</v>
      </c>
      <c r="F52" s="5">
        <f>52.49+$E$43</f>
        <v>57.52</v>
      </c>
    </row>
    <row r="53" spans="1:6" ht="10.5" customHeight="1" x14ac:dyDescent="0.25">
      <c r="A53" s="3" t="s">
        <v>93</v>
      </c>
      <c r="B53" s="45" t="s">
        <v>104</v>
      </c>
      <c r="C53" s="45"/>
      <c r="D53" s="5">
        <f>(F53*0.51)</f>
        <v>31.62</v>
      </c>
      <c r="E53" s="5">
        <f>(F53*0.49)</f>
        <v>30.38</v>
      </c>
      <c r="F53" s="5">
        <f>56.97+$E$43</f>
        <v>62</v>
      </c>
    </row>
    <row r="54" spans="1:6" ht="10.5" customHeight="1" x14ac:dyDescent="0.25">
      <c r="A54" s="3" t="s">
        <v>90</v>
      </c>
      <c r="B54" s="45" t="s">
        <v>104</v>
      </c>
      <c r="C54" s="45"/>
      <c r="D54" s="5">
        <f>(F54*0.51)</f>
        <v>31.62</v>
      </c>
      <c r="E54" s="5">
        <f>(F54*0.49)</f>
        <v>30.38</v>
      </c>
      <c r="F54" s="5">
        <f>56.97+$E$43</f>
        <v>62</v>
      </c>
    </row>
    <row r="55" spans="1:6" ht="10.5" customHeight="1" x14ac:dyDescent="0.25">
      <c r="A55" s="3" t="s">
        <v>91</v>
      </c>
      <c r="B55" s="45" t="s">
        <v>104</v>
      </c>
      <c r="C55" s="45"/>
      <c r="D55" s="5">
        <f>(F55*0.51)</f>
        <v>29.3352</v>
      </c>
      <c r="E55" s="5">
        <f>(F55*0.49)</f>
        <v>28.184800000000003</v>
      </c>
      <c r="F55" s="5">
        <f>52.49+$E$43</f>
        <v>57.52</v>
      </c>
    </row>
    <row r="56" spans="1:6" ht="10.5" customHeight="1" x14ac:dyDescent="0.25">
      <c r="A56" s="3" t="s">
        <v>103</v>
      </c>
      <c r="B56" s="45" t="s">
        <v>111</v>
      </c>
      <c r="C56" s="45"/>
      <c r="D56" s="5">
        <v>0</v>
      </c>
      <c r="E56" s="5">
        <f>45.18+$E$43</f>
        <v>50.21</v>
      </c>
      <c r="F56" s="5">
        <f>SUM(D56:E56)</f>
        <v>50.21</v>
      </c>
    </row>
    <row r="57" spans="1:6" ht="10.5" customHeight="1" x14ac:dyDescent="0.25">
      <c r="A57" s="2"/>
      <c r="C57" s="15" t="s">
        <v>98</v>
      </c>
      <c r="D57" s="1">
        <f>SUM(D45:D56)</f>
        <v>256.4504</v>
      </c>
      <c r="E57" s="1">
        <f>SUM(E45:E56)</f>
        <v>501.03959999999995</v>
      </c>
      <c r="F57" s="1">
        <f>SUM(F45:F56)</f>
        <v>757.49</v>
      </c>
    </row>
    <row r="58" spans="1:6" ht="10.5" customHeight="1" x14ac:dyDescent="0.25">
      <c r="A58" s="2"/>
      <c r="C58" s="15"/>
      <c r="D58" s="1"/>
      <c r="E58" s="1"/>
      <c r="F58" s="1"/>
    </row>
    <row r="59" spans="1:6" ht="12" customHeight="1" thickBot="1" x14ac:dyDescent="0.3">
      <c r="A59" s="11" t="s">
        <v>112</v>
      </c>
      <c r="B59" s="30"/>
      <c r="C59" s="30"/>
      <c r="D59" s="34"/>
      <c r="E59" s="34"/>
      <c r="F59" s="34"/>
    </row>
    <row r="60" spans="1:6" ht="12" customHeight="1" x14ac:dyDescent="0.25">
      <c r="A60" s="44" t="s">
        <v>0</v>
      </c>
      <c r="B60" s="44"/>
      <c r="C60" s="44"/>
      <c r="D60" s="13" t="s">
        <v>1</v>
      </c>
      <c r="E60" s="13" t="s">
        <v>2</v>
      </c>
      <c r="F60" s="13" t="s">
        <v>3</v>
      </c>
    </row>
    <row r="61" spans="1:6" ht="12" customHeight="1" x14ac:dyDescent="0.25">
      <c r="A61" s="41" t="s">
        <v>113</v>
      </c>
      <c r="B61" s="42"/>
      <c r="C61" s="43"/>
      <c r="D61" s="5">
        <f>F61*0.51</f>
        <v>14.1882</v>
      </c>
      <c r="E61" s="5">
        <f>F61*0.49</f>
        <v>13.6318</v>
      </c>
      <c r="F61" s="5">
        <v>27.82</v>
      </c>
    </row>
    <row r="62" spans="1:6" ht="12" customHeight="1" x14ac:dyDescent="0.25">
      <c r="C62" s="15" t="s">
        <v>98</v>
      </c>
      <c r="D62" s="1">
        <f>D61</f>
        <v>14.1882</v>
      </c>
      <c r="E62" s="1">
        <f t="shared" ref="E62:F62" si="7">E61</f>
        <v>13.6318</v>
      </c>
      <c r="F62" s="1">
        <f t="shared" si="7"/>
        <v>27.82</v>
      </c>
    </row>
    <row r="63" spans="1:6" ht="12" customHeight="1" x14ac:dyDescent="0.25">
      <c r="D63" s="38"/>
      <c r="E63" s="38"/>
      <c r="F63" s="39"/>
    </row>
    <row r="64" spans="1:6" ht="12" customHeight="1" thickBot="1" x14ac:dyDescent="0.3">
      <c r="A64" s="11" t="s">
        <v>92</v>
      </c>
      <c r="B64" s="30"/>
      <c r="C64" s="30"/>
      <c r="D64" s="34"/>
      <c r="E64" s="34"/>
      <c r="F64" s="34"/>
    </row>
    <row r="65" spans="1:6" ht="12" customHeight="1" x14ac:dyDescent="0.25">
      <c r="A65" s="36"/>
      <c r="B65" s="36"/>
      <c r="C65" s="36"/>
      <c r="D65" s="32" t="s">
        <v>1</v>
      </c>
      <c r="E65" s="32" t="s">
        <v>2</v>
      </c>
      <c r="F65" s="32" t="s">
        <v>3</v>
      </c>
    </row>
    <row r="66" spans="1:6" ht="12" customHeight="1" x14ac:dyDescent="0.25">
      <c r="C66" s="15" t="s">
        <v>110</v>
      </c>
      <c r="D66" s="31">
        <f>SUM(D13,D27,D41,D57,D62)</f>
        <v>525.0712400000001</v>
      </c>
      <c r="E66" s="31">
        <f t="shared" ref="E66:F66" si="8">SUM(E13,E27,E41,E57,E62)</f>
        <v>1625.2787600000001</v>
      </c>
      <c r="F66" s="31">
        <f t="shared" si="8"/>
        <v>2150.35</v>
      </c>
    </row>
    <row r="67" spans="1:6" ht="12" customHeight="1" x14ac:dyDescent="0.25">
      <c r="A67" s="2"/>
    </row>
    <row r="68" spans="1:6" ht="12" customHeight="1" x14ac:dyDescent="0.25">
      <c r="A68" s="2"/>
    </row>
    <row r="69" spans="1:6" ht="12" customHeight="1" x14ac:dyDescent="0.25">
      <c r="A69" s="2"/>
    </row>
    <row r="70" spans="1:6" ht="12" customHeight="1" x14ac:dyDescent="0.25">
      <c r="A70" s="2"/>
    </row>
    <row r="71" spans="1:6" ht="12" customHeight="1" x14ac:dyDescent="0.25">
      <c r="A71" s="2"/>
    </row>
    <row r="72" spans="1:6" ht="12" customHeight="1" x14ac:dyDescent="0.25">
      <c r="A72" s="2"/>
    </row>
    <row r="73" spans="1:6" ht="12" customHeight="1" x14ac:dyDescent="0.25">
      <c r="A73" s="2"/>
    </row>
    <row r="74" spans="1:6" ht="12" customHeight="1" x14ac:dyDescent="0.25">
      <c r="A74" s="9"/>
      <c r="B74" s="16"/>
      <c r="C74" s="16"/>
      <c r="D74" s="17"/>
      <c r="E74" s="17"/>
      <c r="F74" s="17"/>
    </row>
    <row r="75" spans="1:6" ht="12" customHeight="1" x14ac:dyDescent="0.25">
      <c r="A75" s="18"/>
      <c r="B75" s="19"/>
      <c r="C75" s="19"/>
      <c r="D75" s="20"/>
      <c r="E75" s="20"/>
      <c r="F75" s="20"/>
    </row>
    <row r="76" spans="1:6" ht="12" customHeight="1" x14ac:dyDescent="0.25">
      <c r="A76" s="9"/>
      <c r="B76" s="16"/>
      <c r="C76" s="16"/>
      <c r="D76" s="20"/>
      <c r="E76" s="21"/>
      <c r="F76" s="21"/>
    </row>
    <row r="77" spans="1:6" ht="12" customHeight="1" x14ac:dyDescent="0.25">
      <c r="A77" s="19"/>
      <c r="B77" s="19"/>
      <c r="C77" s="19"/>
      <c r="D77" s="20"/>
      <c r="E77" s="20"/>
      <c r="F77" s="20"/>
    </row>
    <row r="78" spans="1:6" ht="12" customHeight="1" x14ac:dyDescent="0.25">
      <c r="A78" s="19"/>
      <c r="B78" s="19"/>
      <c r="C78" s="19"/>
      <c r="D78" s="20"/>
      <c r="E78" s="20"/>
    </row>
    <row r="79" spans="1:6" ht="12" customHeight="1" x14ac:dyDescent="0.25">
      <c r="A79" s="9"/>
      <c r="B79" s="16"/>
      <c r="C79" s="22"/>
      <c r="D79" s="17"/>
      <c r="E79" s="17"/>
      <c r="F79" s="17"/>
    </row>
    <row r="80" spans="1:6" ht="12" customHeight="1" x14ac:dyDescent="0.25">
      <c r="A80" s="18"/>
      <c r="B80" s="19"/>
      <c r="C80" s="19"/>
      <c r="D80" s="20"/>
      <c r="E80" s="20"/>
      <c r="F80" s="20"/>
    </row>
    <row r="81" spans="1:6" ht="12" customHeight="1" x14ac:dyDescent="0.25">
      <c r="A81" s="9"/>
      <c r="B81" s="16"/>
      <c r="C81" s="16"/>
      <c r="D81" s="21"/>
      <c r="E81" s="21"/>
      <c r="F81" s="21"/>
    </row>
    <row r="82" spans="1:6" ht="12" customHeight="1" x14ac:dyDescent="0.25">
      <c r="A82" s="18"/>
      <c r="B82" s="19"/>
      <c r="C82" s="19"/>
      <c r="D82" s="20"/>
      <c r="E82" s="20"/>
      <c r="F82" s="20"/>
    </row>
    <row r="83" spans="1:6" ht="12" customHeight="1" x14ac:dyDescent="0.25">
      <c r="A83" s="19"/>
      <c r="B83" s="19"/>
      <c r="C83" s="19"/>
      <c r="D83" s="20"/>
      <c r="E83" s="20"/>
      <c r="F83" s="20"/>
    </row>
    <row r="84" spans="1:6" ht="12" customHeight="1" x14ac:dyDescent="0.25">
      <c r="A84" s="2"/>
    </row>
    <row r="85" spans="1:6" ht="12" customHeight="1" x14ac:dyDescent="0.25">
      <c r="A85" s="23"/>
      <c r="B85" s="23"/>
      <c r="C85" s="23"/>
      <c r="D85" s="29"/>
      <c r="E85" s="29"/>
      <c r="F85" s="29"/>
    </row>
    <row r="86" spans="1:6" ht="12" customHeight="1" x14ac:dyDescent="0.25">
      <c r="A86" s="23"/>
      <c r="B86" s="23"/>
      <c r="C86" s="23"/>
      <c r="D86" s="29"/>
      <c r="E86" s="29"/>
      <c r="F86" s="29"/>
    </row>
    <row r="87" spans="1:6" ht="12" customHeight="1" x14ac:dyDescent="0.25">
      <c r="A87" s="24"/>
      <c r="B87" s="23"/>
      <c r="C87" s="23"/>
      <c r="D87" s="25"/>
      <c r="E87" s="25"/>
      <c r="F87" s="25"/>
    </row>
    <row r="88" spans="1:6" ht="12" customHeight="1" x14ac:dyDescent="0.25">
      <c r="A88" s="24"/>
      <c r="B88" s="23"/>
      <c r="C88" s="23"/>
      <c r="D88" s="25"/>
      <c r="E88" s="25"/>
      <c r="F88" s="25"/>
    </row>
    <row r="89" spans="1:6" ht="12" customHeight="1" x14ac:dyDescent="0.25">
      <c r="A89" s="24"/>
      <c r="B89" s="26"/>
      <c r="C89" s="26"/>
      <c r="D89" s="27"/>
      <c r="E89" s="27"/>
      <c r="F89" s="27"/>
    </row>
    <row r="90" spans="1:6" ht="12" customHeight="1" x14ac:dyDescent="0.25">
      <c r="A90" s="28"/>
      <c r="B90" s="23"/>
      <c r="C90" s="23"/>
      <c r="D90" s="25"/>
      <c r="E90" s="29"/>
      <c r="F90" s="29"/>
    </row>
    <row r="91" spans="1:6" ht="12" customHeight="1" x14ac:dyDescent="0.25">
      <c r="A91" s="28"/>
      <c r="B91" s="23"/>
      <c r="C91" s="23"/>
      <c r="D91" s="29"/>
      <c r="E91" s="29"/>
      <c r="F91" s="29"/>
    </row>
    <row r="92" spans="1:6" ht="12" customHeight="1" x14ac:dyDescent="0.25">
      <c r="A92" s="24"/>
      <c r="B92" s="26"/>
      <c r="C92" s="26"/>
      <c r="D92" s="27"/>
      <c r="E92" s="27"/>
      <c r="F92" s="27"/>
    </row>
    <row r="93" spans="1:6" ht="12" customHeight="1" x14ac:dyDescent="0.25">
      <c r="A93" s="23"/>
      <c r="B93" s="23"/>
      <c r="C93" s="23"/>
      <c r="D93" s="29"/>
      <c r="E93" s="29"/>
      <c r="F93" s="29"/>
    </row>
    <row r="94" spans="1:6" ht="12" customHeight="1" x14ac:dyDescent="0.25">
      <c r="A94" s="28"/>
      <c r="B94" s="23"/>
      <c r="C94" s="23"/>
      <c r="D94" s="29"/>
      <c r="E94" s="29"/>
      <c r="F94" s="29"/>
    </row>
    <row r="95" spans="1:6" ht="12" customHeight="1" x14ac:dyDescent="0.25">
      <c r="A95" s="28"/>
      <c r="B95" s="23"/>
      <c r="C95" s="23"/>
      <c r="D95" s="29"/>
      <c r="E95" s="29"/>
      <c r="F95" s="29"/>
    </row>
    <row r="96" spans="1:6" x14ac:dyDescent="0.25">
      <c r="A96" s="24"/>
      <c r="B96" s="23"/>
      <c r="C96" s="23"/>
      <c r="D96" s="27"/>
      <c r="E96" s="27"/>
      <c r="F96" s="27"/>
    </row>
    <row r="97" spans="1:6" x14ac:dyDescent="0.25">
      <c r="A97" s="28"/>
      <c r="B97" s="23"/>
      <c r="C97" s="23"/>
      <c r="D97" s="29"/>
      <c r="E97" s="29"/>
      <c r="F97" s="29"/>
    </row>
    <row r="98" spans="1:6" x14ac:dyDescent="0.25">
      <c r="A98" s="28"/>
      <c r="B98" s="23"/>
      <c r="C98" s="23"/>
      <c r="D98" s="29"/>
      <c r="E98" s="29"/>
      <c r="F98" s="29"/>
    </row>
    <row r="99" spans="1:6" x14ac:dyDescent="0.25">
      <c r="A99" s="28"/>
      <c r="B99" s="23"/>
      <c r="C99" s="23"/>
      <c r="D99" s="29"/>
      <c r="E99" s="29"/>
      <c r="F99" s="29"/>
    </row>
  </sheetData>
  <mergeCells count="9">
    <mergeCell ref="A61:C61"/>
    <mergeCell ref="A60:C60"/>
    <mergeCell ref="B56:C56"/>
    <mergeCell ref="B53:C53"/>
    <mergeCell ref="B34:C34"/>
    <mergeCell ref="B37:C37"/>
    <mergeCell ref="B55:C55"/>
    <mergeCell ref="B52:C52"/>
    <mergeCell ref="B54:C54"/>
  </mergeCells>
  <pageMargins left="0.7" right="0.7" top="0.75" bottom="0.75" header="0.3" footer="0.3"/>
  <pageSetup orientation="portrait" horizontalDpi="1200" verticalDpi="1200" r:id="rId1"/>
  <headerFooter>
    <oddHeader>&amp;C&amp;"-,Bold"ATT WIRELESS STATEMENT
2019-02-28 - 2020-03-27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Park</dc:creator>
  <cp:lastModifiedBy>Jonathan Park</cp:lastModifiedBy>
  <cp:lastPrinted>2020-04-13T20:28:46Z</cp:lastPrinted>
  <dcterms:created xsi:type="dcterms:W3CDTF">2018-12-21T14:58:14Z</dcterms:created>
  <dcterms:modified xsi:type="dcterms:W3CDTF">2020-04-13T20:28:52Z</dcterms:modified>
</cp:coreProperties>
</file>