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SL_Vault\Project_Library\Barreleye\Dissolved Oxygen Controller\"/>
    </mc:Choice>
  </mc:AlternateContent>
  <bookViews>
    <workbookView xWindow="0" yWindow="0" windowWidth="12600" windowHeight="5328"/>
  </bookViews>
  <sheets>
    <sheet name="BOM" sheetId="1" r:id="rId1"/>
  </sheets>
  <calcPr calcId="152511"/>
</workbook>
</file>

<file path=xl/calcChain.xml><?xml version="1.0" encoding="utf-8"?>
<calcChain xmlns="http://schemas.openxmlformats.org/spreadsheetml/2006/main">
  <c r="F55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2" i="1"/>
  <c r="E46" i="1"/>
  <c r="E31" i="1"/>
  <c r="E45" i="1"/>
  <c r="E38" i="1"/>
  <c r="E44" i="1"/>
  <c r="E34" i="1"/>
  <c r="E43" i="1"/>
  <c r="E36" i="1"/>
  <c r="E40" i="1"/>
  <c r="E28" i="1"/>
  <c r="E27" i="1"/>
  <c r="E26" i="1"/>
  <c r="E25" i="1"/>
  <c r="E24" i="1"/>
  <c r="E23" i="1"/>
  <c r="E22" i="1"/>
  <c r="E21" i="1"/>
  <c r="E18" i="1"/>
  <c r="E17" i="1"/>
  <c r="E16" i="1"/>
  <c r="E15" i="1"/>
  <c r="E13" i="1"/>
  <c r="E12" i="1"/>
  <c r="E4" i="1"/>
</calcChain>
</file>

<file path=xl/sharedStrings.xml><?xml version="1.0" encoding="utf-8"?>
<sst xmlns="http://schemas.openxmlformats.org/spreadsheetml/2006/main" count="164" uniqueCount="118">
  <si>
    <t>Part Number</t>
  </si>
  <si>
    <t>QTY</t>
  </si>
  <si>
    <t>Description</t>
  </si>
  <si>
    <t>BNC UNION</t>
  </si>
  <si>
    <t>FPE HOUSING PROFILE 1</t>
  </si>
  <si>
    <t>Final_DO2_BOTTOM</t>
  </si>
  <si>
    <t>Final_DO2_Back</t>
  </si>
  <si>
    <t>Final_DO2_FRONT</t>
  </si>
  <si>
    <t>Final_DO2_Left</t>
  </si>
  <si>
    <t>Final_DO2_TOP</t>
  </si>
  <si>
    <t>Final_DO_RIGHT</t>
  </si>
  <si>
    <t>G102-150-18</t>
  </si>
  <si>
    <t>MEGA 2560</t>
  </si>
  <si>
    <t>MMC-5116K189</t>
  </si>
  <si>
    <t>MMC-90176A104</t>
  </si>
  <si>
    <t>MMC-91771A110</t>
  </si>
  <si>
    <t>MMC-91780A023</t>
  </si>
  <si>
    <t>MMC-91780A525</t>
  </si>
  <si>
    <t>MMC-91828A211</t>
  </si>
  <si>
    <t>MMC-91841A005</t>
  </si>
  <si>
    <t>MMC-92125A103</t>
  </si>
  <si>
    <t>MMC-92196A064</t>
  </si>
  <si>
    <t>MMC-92196A076</t>
  </si>
  <si>
    <t>MMC-92196A105</t>
  </si>
  <si>
    <t>MMC-92196A108</t>
  </si>
  <si>
    <t>MMC-92196A113</t>
  </si>
  <si>
    <t>MMC-93505A925</t>
  </si>
  <si>
    <t>MMC-94639A705</t>
  </si>
  <si>
    <t>MicroSD</t>
  </si>
  <si>
    <t>P737B</t>
  </si>
  <si>
    <t>P907A</t>
  </si>
  <si>
    <t>POWER JACK</t>
  </si>
  <si>
    <t>Power Dist Board</t>
  </si>
  <si>
    <t>RTC MODULE</t>
  </si>
  <si>
    <t>SCREW SHIELD</t>
  </si>
  <si>
    <t>SMA UNION</t>
  </si>
  <si>
    <t>Sparkfun Buck Converter</t>
  </si>
  <si>
    <t>TRIGGER DRIVER</t>
  </si>
  <si>
    <t>USS2-0065</t>
  </si>
  <si>
    <t>gen4-uLCD-28DT</t>
  </si>
  <si>
    <t>CARRIER BOARD, V4 TYPE II</t>
  </si>
  <si>
    <t>NUT, 1/4 NPSF, NYLON, ELDON JAMES</t>
  </si>
  <si>
    <t>ARDUINO MEGA 2560 REV 3</t>
  </si>
  <si>
    <t>SPACER, #4 X 3/16 X 3/16OD, NYLON</t>
  </si>
  <si>
    <t>FHMS, 4-40 X .5, 18-8SS</t>
  </si>
  <si>
    <t>STANDOFF, F/F, 2-56 X .25, AL</t>
  </si>
  <si>
    <t>STANDOFF, F/F, 4-40  X .25, 3/16 HEX, AL</t>
  </si>
  <si>
    <t>NUT, HEX, M3, SS</t>
  </si>
  <si>
    <t>HEX NUT, 4-40, 18-8SS</t>
  </si>
  <si>
    <t>FHMS, M3 X 15MM, SS</t>
  </si>
  <si>
    <t>SHCS, 1-64 X .375, 18-8SS</t>
  </si>
  <si>
    <t>SHCS, 2-56 X 3/16, 18-8SS</t>
  </si>
  <si>
    <t>SHCS, 4-40 X 3/16, 18-8</t>
  </si>
  <si>
    <t>SHCS, 4-40 X .375, 18-8SS</t>
  </si>
  <si>
    <t>SHCS, 4-40 X .75, 18-8SS</t>
  </si>
  <si>
    <t>STANDOFF, M/F, 4-40 X .625, AL</t>
  </si>
  <si>
    <t>STANDOFF, #2 X .25LG X 3/16OD, NYLON</t>
  </si>
  <si>
    <t xml:space="preserve"> COM-15208 BUCK BOOST CONVERTER</t>
  </si>
  <si>
    <t>POWER DIST. BUS, ADAFRUIT</t>
  </si>
  <si>
    <t>PANEL MOUNT USB B TO B, ADAFRUIT</t>
  </si>
  <si>
    <t>DS3231 RTC MODULE</t>
  </si>
  <si>
    <t>RELAY TRIGGER, MOSFET</t>
  </si>
  <si>
    <t>SCREEN, 4D SYSTEMS, RESISTIVE TOUCH</t>
  </si>
  <si>
    <t>Housing Profile 1 x 180mm</t>
  </si>
  <si>
    <t>Front Panel Express - Bottom Profile</t>
  </si>
  <si>
    <t>Front Panel Express - Back Profile</t>
  </si>
  <si>
    <t>Front Panel Express - Front Profile</t>
  </si>
  <si>
    <t>Front Panel Express - Left Profile</t>
  </si>
  <si>
    <t>Front Panel Express - Top Profile</t>
  </si>
  <si>
    <t>Front Panel Express - Right  Profile</t>
  </si>
  <si>
    <t>Supplier</t>
  </si>
  <si>
    <t>Fan, Brushless 40mm x  10mm</t>
  </si>
  <si>
    <t>Digikey</t>
  </si>
  <si>
    <t>Union, Panel Mount BNC</t>
  </si>
  <si>
    <t>Atlas Scientific</t>
  </si>
  <si>
    <t>Amazon</t>
  </si>
  <si>
    <t>Front Panel Express</t>
  </si>
  <si>
    <t>Cost</t>
  </si>
  <si>
    <t>HA40101V4-1000U-A99</t>
  </si>
  <si>
    <t>ISCCB-2</t>
  </si>
  <si>
    <t>BH4S-4-4WP</t>
  </si>
  <si>
    <t>Hose Union, Panel Mount, Eldon James</t>
  </si>
  <si>
    <t>Sparkfun</t>
  </si>
  <si>
    <t>Barbed Tube Fitting, 1/4 NPT x 1/4 Hose 90°</t>
  </si>
  <si>
    <t>Mcmaster</t>
  </si>
  <si>
    <t>MMC-91099A340</t>
  </si>
  <si>
    <t>FHMS, 10-32 X .5/16, 18-8SS</t>
  </si>
  <si>
    <t>DigiKey</t>
  </si>
  <si>
    <t>5.5 x 2.1 Male</t>
  </si>
  <si>
    <t>Male Plug Connetor</t>
  </si>
  <si>
    <t>SOLENOID, 12V, NORMALLY CLOSED, US Solid</t>
  </si>
  <si>
    <t>Union, Panel Mount SMA</t>
  </si>
  <si>
    <t>Panel Mount, 5.1 X 2.5 Jack</t>
  </si>
  <si>
    <t>Evemodel PCB0007</t>
  </si>
  <si>
    <t>Electronics Salon Screw Terminal Breakout Module</t>
  </si>
  <si>
    <t>BNC to SMA Coaxial Cable - 1 ft</t>
  </si>
  <si>
    <t>BNC To SMA Cable</t>
  </si>
  <si>
    <t>SMA to SMA Cable</t>
  </si>
  <si>
    <t>Tygon Hose 1/4 ID X 1 ft L</t>
  </si>
  <si>
    <t xml:space="preserve">ANMBEST MicroSD </t>
  </si>
  <si>
    <t>MICroSD Card</t>
  </si>
  <si>
    <t>Micro SD card 16GB</t>
  </si>
  <si>
    <t>Power Supply</t>
  </si>
  <si>
    <t>Regulated 12 Volt - 3amp Power Supply</t>
  </si>
  <si>
    <t>1613-1117-ND</t>
  </si>
  <si>
    <t>4GB Industrial Memory Card - for 4D Systems Screen</t>
  </si>
  <si>
    <t>MMC-6516T21</t>
  </si>
  <si>
    <t>Atlas Scientific DO Senosr</t>
  </si>
  <si>
    <t>Atlas Scientific DO EZO Circuit</t>
  </si>
  <si>
    <t>Atlas Sientific Temp Sensor</t>
  </si>
  <si>
    <t>Atlas Scientific RTD EZO Circuit</t>
  </si>
  <si>
    <t>ENV-40-DOX</t>
  </si>
  <si>
    <t>EZO-DO</t>
  </si>
  <si>
    <t>EZO-RTD</t>
  </si>
  <si>
    <t>Ext Cost</t>
  </si>
  <si>
    <t>Total</t>
  </si>
  <si>
    <t>*Does not Include Wiring/Solder and other misc consumables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</si>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</sst>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amazon.com/gp/product/B08CMLG4D6/ref=ppx_yo_dt_b_asin_title_o09_s02?ie=UTF8&amp;psc=1" TargetMode="External"/><Relationship Id="rId1" Type="http://schemas.openxmlformats.org/officeDocument/2006/relationships/hyperlink" Target="https://www.amazon.com/CESS-Security-Coaxial-Adapter-Connector/dp/B01GBOIKFU/ref=pd_rhf_ee_s_rp_c_2_1_25?_encoding=UTF8&amp;pd_rd_i=B01GBOIKFU&amp;pd_rd_r=8432da56-34c6-4643-95f1-2883fa2ab80e&amp;pd_rd_w=J0tuy&amp;pd_rd_wg=x2Eea&amp;pf_rd_p=78d6a3dc-d4af-46b9-998e-003981a80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0"/>
  <sheetViews>
    <sheetView tabSelected="1" workbookViewId="0">
      <selection activeCell="E60" sqref="E60"/>
    </sheetView>
  </sheetViews>
  <sheetFormatPr defaultRowHeight="14.4" x14ac:dyDescent="0.3"/>
  <cols>
    <col min="1" max="1" width="21.33203125" bestFit="1" customWidth="1"/>
    <col min="3" max="3" width="39.21875" bestFit="1" customWidth="1"/>
    <col min="4" max="4" width="16.8867187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70</v>
      </c>
      <c r="E1" t="s">
        <v>77</v>
      </c>
      <c r="F1" t="s">
        <v>114</v>
      </c>
    </row>
    <row r="2" spans="1:6" x14ac:dyDescent="0.3">
      <c r="A2" t="s">
        <v>78</v>
      </c>
      <c r="B2">
        <v>1</v>
      </c>
      <c r="C2" t="s">
        <v>71</v>
      </c>
      <c r="D2" t="s">
        <v>72</v>
      </c>
      <c r="E2">
        <v>3.14</v>
      </c>
      <c r="F2">
        <f>E2*B2</f>
        <v>3.14</v>
      </c>
    </row>
    <row r="3" spans="1:6" x14ac:dyDescent="0.3">
      <c r="A3" t="s">
        <v>79</v>
      </c>
      <c r="B3">
        <v>2</v>
      </c>
      <c r="C3" t="s">
        <v>40</v>
      </c>
      <c r="D3" t="s">
        <v>74</v>
      </c>
      <c r="E3">
        <v>21.99</v>
      </c>
      <c r="F3">
        <f t="shared" ref="F3:F53" si="0">E3*B3</f>
        <v>43.98</v>
      </c>
    </row>
    <row r="4" spans="1:6" x14ac:dyDescent="0.3">
      <c r="A4" t="s">
        <v>3</v>
      </c>
      <c r="B4">
        <v>1</v>
      </c>
      <c r="C4" t="s">
        <v>73</v>
      </c>
      <c r="D4" s="1" t="s">
        <v>75</v>
      </c>
      <c r="E4">
        <f>5.99/4</f>
        <v>1.4975000000000001</v>
      </c>
      <c r="F4">
        <f t="shared" si="0"/>
        <v>1.4975000000000001</v>
      </c>
    </row>
    <row r="5" spans="1:6" x14ac:dyDescent="0.3">
      <c r="A5" t="s">
        <v>4</v>
      </c>
      <c r="B5">
        <v>4</v>
      </c>
      <c r="C5" t="s">
        <v>63</v>
      </c>
      <c r="D5" t="s">
        <v>76</v>
      </c>
      <c r="E5">
        <v>6.73</v>
      </c>
      <c r="F5">
        <f t="shared" si="0"/>
        <v>26.92</v>
      </c>
    </row>
    <row r="6" spans="1:6" x14ac:dyDescent="0.3">
      <c r="A6" t="s">
        <v>5</v>
      </c>
      <c r="B6">
        <v>1</v>
      </c>
      <c r="C6" t="s">
        <v>64</v>
      </c>
      <c r="D6" t="s">
        <v>76</v>
      </c>
      <c r="E6">
        <v>60.32</v>
      </c>
      <c r="F6">
        <f t="shared" si="0"/>
        <v>60.32</v>
      </c>
    </row>
    <row r="7" spans="1:6" x14ac:dyDescent="0.3">
      <c r="A7" t="s">
        <v>6</v>
      </c>
      <c r="B7">
        <v>1</v>
      </c>
      <c r="C7" t="s">
        <v>65</v>
      </c>
      <c r="D7" t="s">
        <v>76</v>
      </c>
      <c r="E7">
        <v>52.1</v>
      </c>
      <c r="F7">
        <f t="shared" si="0"/>
        <v>52.1</v>
      </c>
    </row>
    <row r="8" spans="1:6" x14ac:dyDescent="0.3">
      <c r="A8" t="s">
        <v>7</v>
      </c>
      <c r="B8">
        <v>1</v>
      </c>
      <c r="C8" t="s">
        <v>66</v>
      </c>
      <c r="D8" t="s">
        <v>76</v>
      </c>
      <c r="E8">
        <v>82.66</v>
      </c>
      <c r="F8">
        <f t="shared" si="0"/>
        <v>82.66</v>
      </c>
    </row>
    <row r="9" spans="1:6" x14ac:dyDescent="0.3">
      <c r="A9" t="s">
        <v>8</v>
      </c>
      <c r="B9">
        <v>1</v>
      </c>
      <c r="C9" t="s">
        <v>67</v>
      </c>
      <c r="D9" t="s">
        <v>76</v>
      </c>
      <c r="E9">
        <v>39.17</v>
      </c>
      <c r="F9">
        <f t="shared" si="0"/>
        <v>39.17</v>
      </c>
    </row>
    <row r="10" spans="1:6" x14ac:dyDescent="0.3">
      <c r="A10" t="s">
        <v>9</v>
      </c>
      <c r="B10">
        <v>1</v>
      </c>
      <c r="C10" t="s">
        <v>68</v>
      </c>
      <c r="D10" t="s">
        <v>76</v>
      </c>
      <c r="E10">
        <v>47.22</v>
      </c>
      <c r="F10">
        <f t="shared" si="0"/>
        <v>47.22</v>
      </c>
    </row>
    <row r="11" spans="1:6" x14ac:dyDescent="0.3">
      <c r="A11" t="s">
        <v>10</v>
      </c>
      <c r="B11">
        <v>1</v>
      </c>
      <c r="C11" t="s">
        <v>69</v>
      </c>
      <c r="D11" t="s">
        <v>76</v>
      </c>
      <c r="E11">
        <v>73.75</v>
      </c>
      <c r="F11">
        <f t="shared" si="0"/>
        <v>73.75</v>
      </c>
    </row>
    <row r="12" spans="1:6" x14ac:dyDescent="0.3">
      <c r="A12" t="s">
        <v>11</v>
      </c>
      <c r="B12">
        <v>2</v>
      </c>
      <c r="C12" t="s">
        <v>41</v>
      </c>
      <c r="D12" t="s">
        <v>75</v>
      </c>
      <c r="E12">
        <f>20.12/10</f>
        <v>2.012</v>
      </c>
      <c r="F12">
        <f t="shared" si="0"/>
        <v>4.024</v>
      </c>
    </row>
    <row r="13" spans="1:6" x14ac:dyDescent="0.3">
      <c r="A13" t="s">
        <v>80</v>
      </c>
      <c r="B13">
        <v>2</v>
      </c>
      <c r="C13" t="s">
        <v>81</v>
      </c>
      <c r="D13" t="s">
        <v>75</v>
      </c>
      <c r="E13">
        <f>17.86/10</f>
        <v>1.786</v>
      </c>
      <c r="F13">
        <f t="shared" si="0"/>
        <v>3.5720000000000001</v>
      </c>
    </row>
    <row r="14" spans="1:6" x14ac:dyDescent="0.3">
      <c r="A14" t="s">
        <v>12</v>
      </c>
      <c r="B14">
        <v>1</v>
      </c>
      <c r="C14" t="s">
        <v>42</v>
      </c>
      <c r="D14" t="s">
        <v>82</v>
      </c>
      <c r="E14">
        <v>39.950000000000003</v>
      </c>
      <c r="F14">
        <f t="shared" si="0"/>
        <v>39.950000000000003</v>
      </c>
    </row>
    <row r="15" spans="1:6" x14ac:dyDescent="0.3">
      <c r="A15" t="s">
        <v>13</v>
      </c>
      <c r="B15">
        <v>2</v>
      </c>
      <c r="C15" t="s">
        <v>83</v>
      </c>
      <c r="D15" t="s">
        <v>84</v>
      </c>
      <c r="E15">
        <f>12.22/10</f>
        <v>1.222</v>
      </c>
      <c r="F15">
        <f t="shared" si="0"/>
        <v>2.444</v>
      </c>
    </row>
    <row r="16" spans="1:6" x14ac:dyDescent="0.3">
      <c r="A16" t="s">
        <v>14</v>
      </c>
      <c r="B16">
        <v>4</v>
      </c>
      <c r="C16" t="s">
        <v>43</v>
      </c>
      <c r="D16" t="s">
        <v>84</v>
      </c>
      <c r="E16">
        <f>2.65/25</f>
        <v>0.106</v>
      </c>
      <c r="F16">
        <f t="shared" si="0"/>
        <v>0.42399999999999999</v>
      </c>
    </row>
    <row r="17" spans="1:6" x14ac:dyDescent="0.3">
      <c r="A17" t="s">
        <v>85</v>
      </c>
      <c r="B17">
        <v>2</v>
      </c>
      <c r="C17" t="s">
        <v>86</v>
      </c>
      <c r="D17" t="s">
        <v>84</v>
      </c>
      <c r="E17">
        <f>6.29/100</f>
        <v>6.2899999999999998E-2</v>
      </c>
      <c r="F17">
        <f t="shared" si="0"/>
        <v>0.1258</v>
      </c>
    </row>
    <row r="18" spans="1:6" x14ac:dyDescent="0.3">
      <c r="A18" t="s">
        <v>15</v>
      </c>
      <c r="B18">
        <v>4</v>
      </c>
      <c r="C18" t="s">
        <v>44</v>
      </c>
      <c r="D18" t="s">
        <v>84</v>
      </c>
      <c r="E18">
        <f>4.61/100</f>
        <v>4.6100000000000002E-2</v>
      </c>
      <c r="F18">
        <f t="shared" si="0"/>
        <v>0.18440000000000001</v>
      </c>
    </row>
    <row r="19" spans="1:6" x14ac:dyDescent="0.3">
      <c r="A19" t="s">
        <v>16</v>
      </c>
      <c r="B19">
        <v>5</v>
      </c>
      <c r="C19" t="s">
        <v>45</v>
      </c>
      <c r="D19" t="s">
        <v>84</v>
      </c>
      <c r="E19">
        <v>0.4</v>
      </c>
      <c r="F19">
        <f t="shared" si="0"/>
        <v>2</v>
      </c>
    </row>
    <row r="20" spans="1:6" x14ac:dyDescent="0.3">
      <c r="A20" t="s">
        <v>17</v>
      </c>
      <c r="B20">
        <v>14</v>
      </c>
      <c r="C20" t="s">
        <v>46</v>
      </c>
      <c r="D20" t="s">
        <v>84</v>
      </c>
      <c r="E20">
        <v>0.5</v>
      </c>
      <c r="F20">
        <f t="shared" si="0"/>
        <v>7</v>
      </c>
    </row>
    <row r="21" spans="1:6" x14ac:dyDescent="0.3">
      <c r="A21" t="s">
        <v>18</v>
      </c>
      <c r="B21">
        <v>4</v>
      </c>
      <c r="C21" t="s">
        <v>47</v>
      </c>
      <c r="D21" t="s">
        <v>84</v>
      </c>
      <c r="E21">
        <f>5.55/100</f>
        <v>5.5500000000000001E-2</v>
      </c>
      <c r="F21">
        <f t="shared" si="0"/>
        <v>0.222</v>
      </c>
    </row>
    <row r="22" spans="1:6" x14ac:dyDescent="0.3">
      <c r="A22" t="s">
        <v>19</v>
      </c>
      <c r="B22">
        <v>6</v>
      </c>
      <c r="C22" t="s">
        <v>48</v>
      </c>
      <c r="D22" t="s">
        <v>84</v>
      </c>
      <c r="E22">
        <f>3.02/100</f>
        <v>3.0200000000000001E-2</v>
      </c>
      <c r="F22">
        <f t="shared" si="0"/>
        <v>0.1812</v>
      </c>
    </row>
    <row r="23" spans="1:6" x14ac:dyDescent="0.3">
      <c r="A23" t="s">
        <v>20</v>
      </c>
      <c r="B23">
        <v>6</v>
      </c>
      <c r="C23" t="s">
        <v>49</v>
      </c>
      <c r="D23" t="s">
        <v>84</v>
      </c>
      <c r="E23">
        <f>4.72/100</f>
        <v>4.7199999999999999E-2</v>
      </c>
      <c r="F23">
        <f t="shared" si="0"/>
        <v>0.28320000000000001</v>
      </c>
    </row>
    <row r="24" spans="1:6" x14ac:dyDescent="0.3">
      <c r="A24" t="s">
        <v>21</v>
      </c>
      <c r="B24">
        <v>2</v>
      </c>
      <c r="C24" t="s">
        <v>50</v>
      </c>
      <c r="D24" t="s">
        <v>84</v>
      </c>
      <c r="E24">
        <f>5.75/50</f>
        <v>0.115</v>
      </c>
      <c r="F24">
        <f t="shared" si="0"/>
        <v>0.23</v>
      </c>
    </row>
    <row r="25" spans="1:6" x14ac:dyDescent="0.3">
      <c r="A25" t="s">
        <v>22</v>
      </c>
      <c r="B25">
        <v>10</v>
      </c>
      <c r="C25" t="s">
        <v>51</v>
      </c>
      <c r="D25" t="s">
        <v>84</v>
      </c>
      <c r="E25">
        <f>6.09/100</f>
        <v>6.0899999999999996E-2</v>
      </c>
      <c r="F25">
        <f t="shared" si="0"/>
        <v>0.60899999999999999</v>
      </c>
    </row>
    <row r="26" spans="1:6" x14ac:dyDescent="0.3">
      <c r="A26" t="s">
        <v>23</v>
      </c>
      <c r="B26">
        <v>24</v>
      </c>
      <c r="C26" t="s">
        <v>52</v>
      </c>
      <c r="D26" t="s">
        <v>84</v>
      </c>
      <c r="E26">
        <f>4.81/100</f>
        <v>4.8099999999999997E-2</v>
      </c>
      <c r="F26">
        <f t="shared" si="0"/>
        <v>1.1543999999999999</v>
      </c>
    </row>
    <row r="27" spans="1:6" x14ac:dyDescent="0.3">
      <c r="A27" t="s">
        <v>24</v>
      </c>
      <c r="B27">
        <v>2</v>
      </c>
      <c r="C27" t="s">
        <v>53</v>
      </c>
      <c r="D27" t="s">
        <v>84</v>
      </c>
      <c r="E27">
        <f>4.1/100</f>
        <v>4.0999999999999995E-2</v>
      </c>
      <c r="F27">
        <f t="shared" si="0"/>
        <v>8.199999999999999E-2</v>
      </c>
    </row>
    <row r="28" spans="1:6" x14ac:dyDescent="0.3">
      <c r="A28" t="s">
        <v>25</v>
      </c>
      <c r="B28">
        <v>4</v>
      </c>
      <c r="C28" t="s">
        <v>54</v>
      </c>
      <c r="D28" t="s">
        <v>84</v>
      </c>
      <c r="E28">
        <f>4.56/100</f>
        <v>4.5599999999999995E-2</v>
      </c>
      <c r="F28">
        <f t="shared" si="0"/>
        <v>0.18239999999999998</v>
      </c>
    </row>
    <row r="29" spans="1:6" x14ac:dyDescent="0.3">
      <c r="A29" t="s">
        <v>26</v>
      </c>
      <c r="B29">
        <v>4</v>
      </c>
      <c r="C29" t="s">
        <v>55</v>
      </c>
      <c r="D29" t="s">
        <v>84</v>
      </c>
      <c r="E29">
        <v>0.52</v>
      </c>
      <c r="F29">
        <f t="shared" si="0"/>
        <v>2.08</v>
      </c>
    </row>
    <row r="30" spans="1:6" x14ac:dyDescent="0.3">
      <c r="A30" t="s">
        <v>27</v>
      </c>
      <c r="B30">
        <v>2</v>
      </c>
      <c r="C30" t="s">
        <v>56</v>
      </c>
      <c r="D30" t="s">
        <v>84</v>
      </c>
      <c r="E30">
        <v>9.5200000000000007E-2</v>
      </c>
      <c r="F30">
        <f t="shared" si="0"/>
        <v>0.19040000000000001</v>
      </c>
    </row>
    <row r="31" spans="1:6" x14ac:dyDescent="0.3">
      <c r="A31" t="s">
        <v>28</v>
      </c>
      <c r="B31">
        <v>1</v>
      </c>
      <c r="C31" t="s">
        <v>99</v>
      </c>
      <c r="D31" s="1" t="s">
        <v>75</v>
      </c>
      <c r="E31">
        <f>10.89/10</f>
        <v>1.089</v>
      </c>
      <c r="F31">
        <f t="shared" si="0"/>
        <v>1.089</v>
      </c>
    </row>
    <row r="32" spans="1:6" x14ac:dyDescent="0.3">
      <c r="A32" t="s">
        <v>29</v>
      </c>
      <c r="B32">
        <v>1</v>
      </c>
      <c r="C32" t="s">
        <v>58</v>
      </c>
      <c r="D32" t="s">
        <v>87</v>
      </c>
      <c r="E32">
        <v>1.95</v>
      </c>
      <c r="F32">
        <f t="shared" si="0"/>
        <v>1.95</v>
      </c>
    </row>
    <row r="33" spans="1:6" x14ac:dyDescent="0.3">
      <c r="A33" t="s">
        <v>30</v>
      </c>
      <c r="B33">
        <v>1</v>
      </c>
      <c r="C33" t="s">
        <v>59</v>
      </c>
      <c r="D33" t="s">
        <v>87</v>
      </c>
      <c r="E33">
        <v>3.95</v>
      </c>
      <c r="F33">
        <f t="shared" si="0"/>
        <v>3.95</v>
      </c>
    </row>
    <row r="34" spans="1:6" x14ac:dyDescent="0.3">
      <c r="A34" t="s">
        <v>31</v>
      </c>
      <c r="B34">
        <v>1</v>
      </c>
      <c r="C34" t="s">
        <v>92</v>
      </c>
      <c r="D34" t="s">
        <v>75</v>
      </c>
      <c r="E34">
        <f>8.99/5</f>
        <v>1.798</v>
      </c>
      <c r="F34">
        <f t="shared" si="0"/>
        <v>1.798</v>
      </c>
    </row>
    <row r="35" spans="1:6" x14ac:dyDescent="0.3">
      <c r="A35" t="s">
        <v>32</v>
      </c>
      <c r="B35">
        <v>1</v>
      </c>
      <c r="C35" t="s">
        <v>93</v>
      </c>
      <c r="D35" t="s">
        <v>75</v>
      </c>
      <c r="E35">
        <v>9.99</v>
      </c>
      <c r="F35">
        <f t="shared" si="0"/>
        <v>9.99</v>
      </c>
    </row>
    <row r="36" spans="1:6" x14ac:dyDescent="0.3">
      <c r="A36" t="s">
        <v>33</v>
      </c>
      <c r="B36">
        <v>1</v>
      </c>
      <c r="C36" t="s">
        <v>60</v>
      </c>
      <c r="D36" t="s">
        <v>75</v>
      </c>
      <c r="E36">
        <f>11.99/5</f>
        <v>2.3980000000000001</v>
      </c>
      <c r="F36">
        <f t="shared" si="0"/>
        <v>2.3980000000000001</v>
      </c>
    </row>
    <row r="37" spans="1:6" x14ac:dyDescent="0.3">
      <c r="A37" t="s">
        <v>34</v>
      </c>
      <c r="B37">
        <v>1</v>
      </c>
      <c r="C37" t="s">
        <v>94</v>
      </c>
      <c r="D37" t="s">
        <v>75</v>
      </c>
      <c r="E37">
        <v>32.99</v>
      </c>
      <c r="F37">
        <f t="shared" si="0"/>
        <v>32.99</v>
      </c>
    </row>
    <row r="38" spans="1:6" x14ac:dyDescent="0.3">
      <c r="A38" t="s">
        <v>35</v>
      </c>
      <c r="B38">
        <v>1</v>
      </c>
      <c r="C38" t="s">
        <v>91</v>
      </c>
      <c r="D38" t="s">
        <v>75</v>
      </c>
      <c r="E38">
        <f>13.99/10</f>
        <v>1.399</v>
      </c>
      <c r="F38">
        <f t="shared" si="0"/>
        <v>1.399</v>
      </c>
    </row>
    <row r="39" spans="1:6" x14ac:dyDescent="0.3">
      <c r="A39" t="s">
        <v>36</v>
      </c>
      <c r="B39">
        <v>1</v>
      </c>
      <c r="C39" t="s">
        <v>57</v>
      </c>
      <c r="D39" t="s">
        <v>82</v>
      </c>
      <c r="E39">
        <v>15.95</v>
      </c>
      <c r="F39">
        <f t="shared" si="0"/>
        <v>15.95</v>
      </c>
    </row>
    <row r="40" spans="1:6" x14ac:dyDescent="0.3">
      <c r="A40" t="s">
        <v>37</v>
      </c>
      <c r="B40">
        <v>1</v>
      </c>
      <c r="C40" t="s">
        <v>61</v>
      </c>
      <c r="D40" t="s">
        <v>75</v>
      </c>
      <c r="E40">
        <f>7.99/2</f>
        <v>3.9950000000000001</v>
      </c>
      <c r="F40">
        <f t="shared" si="0"/>
        <v>3.9950000000000001</v>
      </c>
    </row>
    <row r="41" spans="1:6" x14ac:dyDescent="0.3">
      <c r="A41" t="s">
        <v>38</v>
      </c>
      <c r="B41">
        <v>1</v>
      </c>
      <c r="C41" t="s">
        <v>90</v>
      </c>
      <c r="D41" t="s">
        <v>75</v>
      </c>
      <c r="E41">
        <v>31.49</v>
      </c>
      <c r="F41">
        <f t="shared" si="0"/>
        <v>31.49</v>
      </c>
    </row>
    <row r="42" spans="1:6" x14ac:dyDescent="0.3">
      <c r="A42" t="s">
        <v>39</v>
      </c>
      <c r="B42">
        <v>1</v>
      </c>
      <c r="C42" t="s">
        <v>62</v>
      </c>
      <c r="D42" t="s">
        <v>82</v>
      </c>
      <c r="E42">
        <v>49.95</v>
      </c>
      <c r="F42">
        <f t="shared" si="0"/>
        <v>49.95</v>
      </c>
    </row>
    <row r="43" spans="1:6" x14ac:dyDescent="0.3">
      <c r="A43" t="s">
        <v>88</v>
      </c>
      <c r="B43">
        <v>1</v>
      </c>
      <c r="C43" t="s">
        <v>89</v>
      </c>
      <c r="D43" t="s">
        <v>75</v>
      </c>
      <c r="E43">
        <f>5.69/5</f>
        <v>1.1380000000000001</v>
      </c>
      <c r="F43">
        <f t="shared" si="0"/>
        <v>1.1380000000000001</v>
      </c>
    </row>
    <row r="44" spans="1:6" x14ac:dyDescent="0.3">
      <c r="A44" t="s">
        <v>96</v>
      </c>
      <c r="B44">
        <v>1</v>
      </c>
      <c r="C44" t="s">
        <v>95</v>
      </c>
      <c r="D44" t="s">
        <v>75</v>
      </c>
      <c r="E44">
        <f>11.09/2</f>
        <v>5.5449999999999999</v>
      </c>
      <c r="F44">
        <f t="shared" si="0"/>
        <v>5.5449999999999999</v>
      </c>
    </row>
    <row r="45" spans="1:6" x14ac:dyDescent="0.3">
      <c r="A45" t="s">
        <v>97</v>
      </c>
      <c r="B45">
        <v>1</v>
      </c>
      <c r="C45" t="s">
        <v>97</v>
      </c>
      <c r="D45" t="s">
        <v>75</v>
      </c>
      <c r="E45">
        <f>8.27/2</f>
        <v>4.1349999999999998</v>
      </c>
      <c r="F45">
        <f t="shared" si="0"/>
        <v>4.1349999999999998</v>
      </c>
    </row>
    <row r="46" spans="1:6" x14ac:dyDescent="0.3">
      <c r="A46" t="s">
        <v>106</v>
      </c>
      <c r="B46">
        <v>1</v>
      </c>
      <c r="C46" t="s">
        <v>98</v>
      </c>
      <c r="D46" t="s">
        <v>84</v>
      </c>
      <c r="E46">
        <f>7.45/2</f>
        <v>3.7250000000000001</v>
      </c>
      <c r="F46">
        <f t="shared" si="0"/>
        <v>3.7250000000000001</v>
      </c>
    </row>
    <row r="47" spans="1:6" x14ac:dyDescent="0.3">
      <c r="A47" t="s">
        <v>100</v>
      </c>
      <c r="B47">
        <v>1</v>
      </c>
      <c r="C47" t="s">
        <v>101</v>
      </c>
      <c r="D47" t="s">
        <v>75</v>
      </c>
      <c r="E47">
        <v>1.75</v>
      </c>
      <c r="F47">
        <f t="shared" si="0"/>
        <v>1.75</v>
      </c>
    </row>
    <row r="48" spans="1:6" x14ac:dyDescent="0.3">
      <c r="A48" t="s">
        <v>102</v>
      </c>
      <c r="B48">
        <v>1</v>
      </c>
      <c r="C48" t="s">
        <v>103</v>
      </c>
      <c r="D48" t="s">
        <v>75</v>
      </c>
      <c r="E48">
        <v>12.99</v>
      </c>
      <c r="F48">
        <f t="shared" si="0"/>
        <v>12.99</v>
      </c>
    </row>
    <row r="49" spans="1:7" x14ac:dyDescent="0.3">
      <c r="A49" t="s">
        <v>104</v>
      </c>
      <c r="B49">
        <v>1</v>
      </c>
      <c r="C49" t="s">
        <v>105</v>
      </c>
      <c r="D49" t="s">
        <v>72</v>
      </c>
      <c r="E49">
        <v>25.5</v>
      </c>
      <c r="F49">
        <f t="shared" si="0"/>
        <v>25.5</v>
      </c>
    </row>
    <row r="50" spans="1:7" x14ac:dyDescent="0.3">
      <c r="A50" t="s">
        <v>111</v>
      </c>
      <c r="B50">
        <v>1</v>
      </c>
      <c r="C50" t="s">
        <v>107</v>
      </c>
      <c r="D50" t="s">
        <v>74</v>
      </c>
      <c r="E50">
        <v>217.99</v>
      </c>
      <c r="F50">
        <f t="shared" si="0"/>
        <v>217.99</v>
      </c>
    </row>
    <row r="51" spans="1:7" x14ac:dyDescent="0.3">
      <c r="A51" t="s">
        <v>112</v>
      </c>
      <c r="B51">
        <v>1</v>
      </c>
      <c r="C51" t="s">
        <v>108</v>
      </c>
      <c r="D51" t="s">
        <v>74</v>
      </c>
      <c r="E51">
        <v>45.99</v>
      </c>
      <c r="F51">
        <f t="shared" si="0"/>
        <v>45.99</v>
      </c>
    </row>
    <row r="52" spans="1:7" x14ac:dyDescent="0.3">
      <c r="B52">
        <v>1</v>
      </c>
      <c r="C52" t="s">
        <v>109</v>
      </c>
      <c r="D52" t="s">
        <v>74</v>
      </c>
      <c r="E52">
        <v>19.899999999999999</v>
      </c>
      <c r="F52">
        <f t="shared" si="0"/>
        <v>19.899999999999999</v>
      </c>
    </row>
    <row r="53" spans="1:7" x14ac:dyDescent="0.3">
      <c r="A53" t="s">
        <v>113</v>
      </c>
      <c r="B53">
        <v>1</v>
      </c>
      <c r="C53" t="s">
        <v>110</v>
      </c>
      <c r="D53" t="s">
        <v>74</v>
      </c>
      <c r="E53">
        <v>27.99</v>
      </c>
      <c r="F53">
        <f t="shared" si="0"/>
        <v>27.99</v>
      </c>
    </row>
    <row r="55" spans="1:7" x14ac:dyDescent="0.3">
      <c r="E55" t="s">
        <v>115</v>
      </c>
      <c r="F55">
        <f>SUM(F2:F53)</f>
        <v>1019.2983</v>
      </c>
    </row>
    <row r="56" spans="1:7" x14ac:dyDescent="0.3">
      <c r="G56" t="s">
        <v>116</v>
      </c>
    </row>
    <row r="60" spans="1:7" x14ac:dyDescent="0.3">
      <c r="E60" t="s">
        <v>117</v>
      </c>
    </row>
  </sheetData>
  <hyperlinks>
    <hyperlink ref="D4" r:id="rId1"/>
    <hyperlink ref="D31" r:id="rId2"/>
  </hyperlinks>
  <pageMargins left="0.7" right="0.7" top="0.75" bottom="0.75" header="0.3" footer="0.3"/>
  <pageSetup orientation="portrait" horizontalDpi="1200" verticalDpi="120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Paulus</dc:creator>
  <cp:lastModifiedBy>Jeremy Paulus</cp:lastModifiedBy>
  <dcterms:created xsi:type="dcterms:W3CDTF">2020-10-12T17:50:47Z</dcterms:created>
  <dcterms:modified xsi:type="dcterms:W3CDTF">2020-11-05T14:41:38Z</dcterms:modified>
</cp:coreProperties>
</file>