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/Desktop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Q3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" i="1"/>
  <c r="Q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S2" i="1"/>
  <c r="U2" i="1"/>
  <c r="S3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AE2" i="1"/>
  <c r="AF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R20" i="1"/>
  <c r="V20" i="1"/>
  <c r="W20" i="1"/>
  <c r="X20" i="1"/>
  <c r="Y20" i="1"/>
  <c r="Z20" i="1"/>
  <c r="AA20" i="1"/>
  <c r="AB20" i="1"/>
  <c r="AC20" i="1"/>
  <c r="L20" i="1"/>
  <c r="O20" i="1"/>
  <c r="O4" i="1"/>
  <c r="O16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P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W2" i="1"/>
  <c r="X2" i="1"/>
  <c r="Y2" i="1"/>
  <c r="Z2" i="1"/>
  <c r="AA2" i="1"/>
  <c r="AB2" i="1"/>
  <c r="AC2" i="1"/>
  <c r="W3" i="1"/>
  <c r="X3" i="1"/>
  <c r="Y3" i="1"/>
  <c r="Z3" i="1"/>
  <c r="AA3" i="1"/>
  <c r="AB3" i="1"/>
  <c r="AC3" i="1"/>
  <c r="W4" i="1"/>
  <c r="X4" i="1"/>
  <c r="Y4" i="1"/>
  <c r="Z4" i="1"/>
  <c r="AA4" i="1"/>
  <c r="AB4" i="1"/>
  <c r="AC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V19" i="1"/>
  <c r="V18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</calcChain>
</file>

<file path=xl/sharedStrings.xml><?xml version="1.0" encoding="utf-8"?>
<sst xmlns="http://schemas.openxmlformats.org/spreadsheetml/2006/main" count="58" uniqueCount="53">
  <si>
    <t>radiohead</t>
  </si>
  <si>
    <t>a moon shaped pool</t>
  </si>
  <si>
    <t>daughter</t>
  </si>
  <si>
    <t>not to disappear</t>
  </si>
  <si>
    <t>lucius</t>
  </si>
  <si>
    <t>good grief</t>
  </si>
  <si>
    <t>phoria</t>
  </si>
  <si>
    <t>volition</t>
  </si>
  <si>
    <t>ok computer</t>
  </si>
  <si>
    <t>kid a</t>
  </si>
  <si>
    <t>foals</t>
  </si>
  <si>
    <t>total life forever</t>
  </si>
  <si>
    <t>bon iver</t>
  </si>
  <si>
    <t>for emma</t>
  </si>
  <si>
    <t>vancouver sleep clinic</t>
  </si>
  <si>
    <t>winter</t>
  </si>
  <si>
    <t>the mars volta</t>
  </si>
  <si>
    <t>frances the mute</t>
  </si>
  <si>
    <t>third eye blind</t>
  </si>
  <si>
    <t>ours</t>
  </si>
  <si>
    <t>mercy</t>
  </si>
  <si>
    <t>in rainbows</t>
  </si>
  <si>
    <t>kanye west</t>
  </si>
  <si>
    <t>my beautiful dark twisted fantasy</t>
  </si>
  <si>
    <t>artist</t>
  </si>
  <si>
    <t>album</t>
  </si>
  <si>
    <t>mean</t>
  </si>
  <si>
    <t>mean != 3</t>
  </si>
  <si>
    <t>sd</t>
  </si>
  <si>
    <t>adj mean 1.2</t>
  </si>
  <si>
    <t>adj mean != 3 1.2</t>
  </si>
  <si>
    <t>sd adj</t>
  </si>
  <si>
    <t># of tracks</t>
  </si>
  <si>
    <t>score</t>
  </si>
  <si>
    <t>alanis morissette</t>
  </si>
  <si>
    <t>under rug swept</t>
  </si>
  <si>
    <t>shearwater</t>
  </si>
  <si>
    <t>jet plane and oxbow</t>
  </si>
  <si>
    <t>folly &amp; the hunter</t>
  </si>
  <si>
    <t>awake</t>
  </si>
  <si>
    <t># != 3</t>
  </si>
  <si>
    <t># == 3</t>
  </si>
  <si>
    <t># &gt; 3</t>
  </si>
  <si>
    <t>frightened rabbit</t>
  </si>
  <si>
    <t>painting of a panic attack</t>
  </si>
  <si>
    <t>adjusted adj</t>
  </si>
  <si>
    <t>mean + adjusted adj</t>
  </si>
  <si>
    <t>% 4+</t>
  </si>
  <si>
    <t>% 3+</t>
  </si>
  <si>
    <t>worst</t>
  </si>
  <si>
    <t>scaled</t>
  </si>
  <si>
    <t>ranks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</si>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</sst>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7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K21" sqref="K21"/>
    </sheetView>
  </sheetViews>
  <sheetFormatPr baseColWidth="10" defaultRowHeight="16" x14ac:dyDescent="0.2"/>
  <cols>
    <col min="1" max="1" width="18.83203125" bestFit="1" customWidth="1"/>
    <col min="2" max="2" width="28.33203125" bestFit="1" customWidth="1"/>
    <col min="3" max="3" width="9.5" bestFit="1" customWidth="1"/>
    <col min="4" max="6" width="9.5" customWidth="1"/>
    <col min="7" max="7" width="5.6640625" style="2" bestFit="1" customWidth="1"/>
    <col min="8" max="8" width="0" style="2" hidden="1" customWidth="1"/>
    <col min="9" max="9" width="5.33203125" style="2" bestFit="1" customWidth="1"/>
    <col min="10" max="10" width="11.6640625" style="2" hidden="1" customWidth="1"/>
    <col min="11" max="11" width="15.1640625" style="2" bestFit="1" customWidth="1"/>
    <col min="12" max="12" width="3.1640625" style="2" bestFit="1" customWidth="1"/>
    <col min="13" max="14" width="5" style="2" bestFit="1" customWidth="1"/>
    <col min="15" max="15" width="5" style="2" hidden="1" customWidth="1"/>
    <col min="16" max="16" width="3.1640625" style="2" hidden="1" customWidth="1"/>
    <col min="17" max="17" width="11" style="2" bestFit="1" customWidth="1"/>
    <col min="18" max="18" width="3.1640625" style="2" hidden="1" customWidth="1"/>
    <col min="19" max="19" width="17.5" style="2" bestFit="1" customWidth="1"/>
    <col min="20" max="20" width="6.6640625" style="4" bestFit="1" customWidth="1"/>
    <col min="21" max="21" width="16.83203125" style="6" bestFit="1" customWidth="1"/>
    <col min="22" max="28" width="0" hidden="1" customWidth="1"/>
    <col min="29" max="29" width="0" style="5" hidden="1" customWidth="1"/>
  </cols>
  <sheetData>
    <row r="1" spans="1:32" x14ac:dyDescent="0.2">
      <c r="A1" t="s">
        <v>24</v>
      </c>
      <c r="B1" t="s">
        <v>25</v>
      </c>
      <c r="C1" s="1" t="s">
        <v>32</v>
      </c>
      <c r="D1" s="1" t="s">
        <v>41</v>
      </c>
      <c r="E1" s="1" t="s">
        <v>40</v>
      </c>
      <c r="F1" s="1" t="s">
        <v>42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M1" s="2" t="s">
        <v>48</v>
      </c>
      <c r="N1" s="2" t="s">
        <v>47</v>
      </c>
      <c r="Q1" s="2" t="s">
        <v>45</v>
      </c>
      <c r="S1" s="2" t="s">
        <v>46</v>
      </c>
      <c r="T1" s="4" t="s">
        <v>31</v>
      </c>
      <c r="U1" s="6" t="s">
        <v>33</v>
      </c>
      <c r="AD1" s="1" t="s">
        <v>51</v>
      </c>
      <c r="AE1" s="1" t="s">
        <v>50</v>
      </c>
      <c r="AF1" s="1" t="s">
        <v>52</v>
      </c>
    </row>
    <row r="2" spans="1:32" x14ac:dyDescent="0.2">
      <c r="A2" t="s">
        <v>0</v>
      </c>
      <c r="B2" t="s">
        <v>1</v>
      </c>
      <c r="C2">
        <v>11</v>
      </c>
      <c r="D2">
        <v>6</v>
      </c>
      <c r="E2">
        <v>5</v>
      </c>
      <c r="F2">
        <v>3</v>
      </c>
      <c r="G2" s="2">
        <v>3.0909089999999999</v>
      </c>
      <c r="H2" s="2">
        <v>3.2</v>
      </c>
      <c r="I2" s="2">
        <v>0.7006</v>
      </c>
      <c r="J2" s="2">
        <v>3.3818000000000001</v>
      </c>
      <c r="K2" s="2">
        <v>3.84</v>
      </c>
      <c r="L2">
        <f>RANK(K2,K$2:K$130)</f>
        <v>14</v>
      </c>
      <c r="M2">
        <f>(D2+F2)/C2</f>
        <v>0.81818181818181823</v>
      </c>
      <c r="N2" s="2">
        <f>F2/C2</f>
        <v>0.27272727272727271</v>
      </c>
      <c r="O2" s="2">
        <f>(K2-3)*N2</f>
        <v>0.22909090909090904</v>
      </c>
      <c r="P2">
        <f>RANK(O2,O$2:O$130)</f>
        <v>15</v>
      </c>
      <c r="Q2" s="2">
        <f>(K2-3)*N2+D2*0.03+F2*0.03</f>
        <v>0.49909090909090903</v>
      </c>
      <c r="R2">
        <f>RANK(Q2,Q$2:Q$130)</f>
        <v>14</v>
      </c>
      <c r="S2" s="2">
        <f>G2+Q2</f>
        <v>3.5899999090909089</v>
      </c>
      <c r="T2" s="4">
        <f>I2*N2/C2</f>
        <v>1.7370247933884295E-2</v>
      </c>
      <c r="U2" s="7">
        <f>S2-T2</f>
        <v>3.5726296611570247</v>
      </c>
      <c r="V2">
        <f>RANK(G2,G$2:G$130)</f>
        <v>15</v>
      </c>
      <c r="W2">
        <f>RANK(H2,H$2:H$130)</f>
        <v>11</v>
      </c>
      <c r="X2">
        <f>RANK(I2,I$2:I$130)</f>
        <v>12</v>
      </c>
      <c r="Y2">
        <f>RANK(J2,J$2:J$130)</f>
        <v>12</v>
      </c>
      <c r="Z2">
        <f>RANK(K2,K$2:K$130)</f>
        <v>14</v>
      </c>
      <c r="AA2">
        <f>RANK(Q2,Q$2:Q$130)</f>
        <v>14</v>
      </c>
      <c r="AB2">
        <f>RANK(S2,S$2:S$130)</f>
        <v>15</v>
      </c>
      <c r="AC2">
        <f>RANK(T2,T$2:T$130)</f>
        <v>14</v>
      </c>
      <c r="AD2" s="5">
        <f>RANK(AE2, AE$2:AE$20)</f>
        <v>14</v>
      </c>
      <c r="AE2" s="7">
        <f>(U2 - MIN(U$2:U$20))/(MAX(U$2:U$20) - MIN(U$2:U$20))</f>
        <v>0.55187542913577059</v>
      </c>
      <c r="AF2" s="9">
        <f>1-AE2</f>
        <v>0.44812457086422941</v>
      </c>
    </row>
    <row r="3" spans="1:32" x14ac:dyDescent="0.2">
      <c r="A3" t="s">
        <v>2</v>
      </c>
      <c r="B3" t="s">
        <v>3</v>
      </c>
      <c r="C3">
        <v>10</v>
      </c>
      <c r="D3">
        <v>5</v>
      </c>
      <c r="E3">
        <v>5</v>
      </c>
      <c r="F3">
        <v>3</v>
      </c>
      <c r="G3" s="2">
        <v>3.1</v>
      </c>
      <c r="H3" s="2">
        <v>3.2</v>
      </c>
      <c r="I3" s="2">
        <v>0.73785999999999996</v>
      </c>
      <c r="J3" s="2">
        <v>3.42</v>
      </c>
      <c r="K3" s="2">
        <v>3.84</v>
      </c>
      <c r="L3">
        <f t="shared" ref="L3:L20" si="0">RANK(K3,K$2:K$130)</f>
        <v>14</v>
      </c>
      <c r="M3">
        <f t="shared" ref="M3:M20" si="1">(D3+F3)/C3</f>
        <v>0.8</v>
      </c>
      <c r="N3" s="2">
        <f t="shared" ref="N3:N20" si="2">F3/C3</f>
        <v>0.3</v>
      </c>
      <c r="O3" s="2">
        <f t="shared" ref="O3:O20" si="3">(K3-3)*N3</f>
        <v>0.25199999999999995</v>
      </c>
      <c r="P3">
        <f t="shared" ref="P3:R20" si="4">RANK(O3,O$2:O$130)</f>
        <v>14</v>
      </c>
      <c r="Q3" s="2">
        <f t="shared" ref="Q3:Q20" si="5">(K3-3)*N3+D3*0.03+F3*0.03</f>
        <v>0.49199999999999988</v>
      </c>
      <c r="R3">
        <f t="shared" si="4"/>
        <v>15</v>
      </c>
      <c r="S3" s="2">
        <f>G3+Q3</f>
        <v>3.5920000000000001</v>
      </c>
      <c r="T3" s="4">
        <f>I3*N3/C3</f>
        <v>2.2135799999999997E-2</v>
      </c>
      <c r="U3" s="7">
        <f>S3-T3</f>
        <v>3.5698642</v>
      </c>
      <c r="V3">
        <f>RANK(G3,G$2:G$130)</f>
        <v>14</v>
      </c>
      <c r="W3">
        <f>RANK(H3,H$2:H$130)</f>
        <v>11</v>
      </c>
      <c r="X3">
        <f>RANK(I3,I$2:I$130)</f>
        <v>7</v>
      </c>
      <c r="Y3">
        <f>RANK(J3,J$2:J$130)</f>
        <v>11</v>
      </c>
      <c r="Z3">
        <f>RANK(K3,K$2:K$130)</f>
        <v>14</v>
      </c>
      <c r="AA3">
        <f>RANK(Q3,Q$2:Q$130)</f>
        <v>15</v>
      </c>
      <c r="AB3">
        <f>RANK(S3,S$2:S$130)</f>
        <v>14</v>
      </c>
      <c r="AC3">
        <f>RANK(T3,T$2:T$130)</f>
        <v>12</v>
      </c>
      <c r="AD3" s="5">
        <f>RANK(AE3, AE$2:AE$20)</f>
        <v>15</v>
      </c>
      <c r="AE3" s="7">
        <f>(U3 - MIN(U$2:U$20))/(MAX(U$2:U$20) - MIN(U$2:U$20))</f>
        <v>0.55128218787534566</v>
      </c>
      <c r="AF3" s="9">
        <f>1-AE3</f>
        <v>0.44871781212465434</v>
      </c>
    </row>
    <row r="4" spans="1:32" x14ac:dyDescent="0.2">
      <c r="A4" t="s">
        <v>4</v>
      </c>
      <c r="B4" t="s">
        <v>5</v>
      </c>
      <c r="C4">
        <v>11</v>
      </c>
      <c r="D4">
        <v>11</v>
      </c>
      <c r="E4">
        <v>1</v>
      </c>
      <c r="F4">
        <v>0</v>
      </c>
      <c r="G4" s="2">
        <v>3</v>
      </c>
      <c r="H4" s="3">
        <v>3</v>
      </c>
      <c r="I4" s="3">
        <v>0.25</v>
      </c>
      <c r="J4" s="2">
        <v>3</v>
      </c>
      <c r="K4" s="3">
        <v>3</v>
      </c>
      <c r="L4">
        <f t="shared" si="0"/>
        <v>17</v>
      </c>
      <c r="M4">
        <f t="shared" si="1"/>
        <v>1</v>
      </c>
      <c r="N4" s="2">
        <f t="shared" si="2"/>
        <v>0</v>
      </c>
      <c r="O4" s="2">
        <f t="shared" si="3"/>
        <v>0</v>
      </c>
      <c r="P4">
        <f t="shared" si="4"/>
        <v>17</v>
      </c>
      <c r="Q4" s="2">
        <f t="shared" si="5"/>
        <v>0.32999999999999996</v>
      </c>
      <c r="R4">
        <f t="shared" si="4"/>
        <v>16</v>
      </c>
      <c r="S4" s="2">
        <f>G4+Q4</f>
        <v>3.33</v>
      </c>
      <c r="T4" s="4">
        <f>I4*0.05</f>
        <v>1.2500000000000001E-2</v>
      </c>
      <c r="U4" s="7">
        <f>S4-T4</f>
        <v>3.3174999999999999</v>
      </c>
      <c r="V4">
        <f>RANK(G4,G$2:G$130)</f>
        <v>16</v>
      </c>
      <c r="W4">
        <f>RANK(H4,H$2:H$130)</f>
        <v>13</v>
      </c>
      <c r="X4">
        <f>RANK(I4,I$2:I$130)</f>
        <v>18</v>
      </c>
      <c r="Y4">
        <f>RANK(J4,J$2:J$130)</f>
        <v>14</v>
      </c>
      <c r="Z4">
        <f>RANK(K4,K$2:K$130)</f>
        <v>17</v>
      </c>
      <c r="AA4">
        <f>RANK(Q4,Q$2:Q$130)</f>
        <v>16</v>
      </c>
      <c r="AB4">
        <f>RANK(S4,S$2:S$130)</f>
        <v>16</v>
      </c>
      <c r="AC4">
        <f>RANK(T4,T$2:T$130)</f>
        <v>15</v>
      </c>
      <c r="AD4" s="5">
        <f>RANK(AE4, AE$2:AE$20)</f>
        <v>17</v>
      </c>
      <c r="AE4" s="7">
        <f>(U4 - MIN(U$2:U$20))/(MAX(U$2:U$20) - MIN(U$2:U$20))</f>
        <v>0.49714551858464484</v>
      </c>
      <c r="AF4" s="9">
        <f>1-AE4</f>
        <v>0.50285448141535516</v>
      </c>
    </row>
    <row r="5" spans="1:32" x14ac:dyDescent="0.2">
      <c r="A5" t="s">
        <v>6</v>
      </c>
      <c r="B5" t="s">
        <v>7</v>
      </c>
      <c r="C5">
        <v>10</v>
      </c>
      <c r="D5">
        <v>8</v>
      </c>
      <c r="E5">
        <v>2</v>
      </c>
      <c r="F5">
        <v>1</v>
      </c>
      <c r="G5" s="2">
        <v>3</v>
      </c>
      <c r="H5" s="2">
        <v>3</v>
      </c>
      <c r="I5" s="2">
        <v>0.44719999999999999</v>
      </c>
      <c r="J5" s="2">
        <v>3.1090900000000001</v>
      </c>
      <c r="K5" s="2">
        <v>3.6</v>
      </c>
      <c r="L5">
        <f t="shared" si="0"/>
        <v>16</v>
      </c>
      <c r="M5">
        <f t="shared" si="1"/>
        <v>0.9</v>
      </c>
      <c r="N5" s="2">
        <f t="shared" si="2"/>
        <v>0.1</v>
      </c>
      <c r="O5" s="2">
        <f t="shared" si="3"/>
        <v>6.0000000000000012E-2</v>
      </c>
      <c r="P5">
        <f t="shared" si="4"/>
        <v>16</v>
      </c>
      <c r="Q5" s="2">
        <f t="shared" si="5"/>
        <v>0.32999999999999996</v>
      </c>
      <c r="R5">
        <f t="shared" si="4"/>
        <v>16</v>
      </c>
      <c r="S5" s="2">
        <f>G5+Q5</f>
        <v>3.33</v>
      </c>
      <c r="T5" s="4">
        <f>I5*N5/C5</f>
        <v>4.4720000000000003E-3</v>
      </c>
      <c r="U5" s="7">
        <f>S5-T5</f>
        <v>3.3255280000000003</v>
      </c>
      <c r="V5">
        <f>RANK(G5,G$2:G$130)</f>
        <v>16</v>
      </c>
      <c r="W5">
        <f>RANK(H5,H$2:H$130)</f>
        <v>13</v>
      </c>
      <c r="X5">
        <f>RANK(I5,I$2:I$130)</f>
        <v>15</v>
      </c>
      <c r="Y5">
        <f>RANK(J5,J$2:J$130)</f>
        <v>13</v>
      </c>
      <c r="Z5">
        <f>RANK(K5,K$2:K$130)</f>
        <v>16</v>
      </c>
      <c r="AA5">
        <f>RANK(Q5,Q$2:Q$130)</f>
        <v>16</v>
      </c>
      <c r="AB5">
        <f>RANK(S5,S$2:S$130)</f>
        <v>16</v>
      </c>
      <c r="AC5">
        <f>RANK(T5,T$2:T$130)</f>
        <v>17</v>
      </c>
      <c r="AD5" s="5">
        <f>RANK(AE5, AE$2:AE$20)</f>
        <v>16</v>
      </c>
      <c r="AE5" s="7">
        <f>(U5 - MIN(U$2:U$20))/(MAX(U$2:U$20) - MIN(U$2:U$20))</f>
        <v>0.49886766927426629</v>
      </c>
      <c r="AF5" s="9">
        <f>1-AE5</f>
        <v>0.50113233072573371</v>
      </c>
    </row>
    <row r="6" spans="1:32" x14ac:dyDescent="0.2">
      <c r="A6" t="s">
        <v>0</v>
      </c>
      <c r="B6" t="s">
        <v>8</v>
      </c>
      <c r="C6">
        <v>11</v>
      </c>
      <c r="D6">
        <v>1</v>
      </c>
      <c r="E6">
        <v>10</v>
      </c>
      <c r="F6">
        <v>9</v>
      </c>
      <c r="G6" s="2">
        <v>4.09</v>
      </c>
      <c r="H6" s="2">
        <v>4.2</v>
      </c>
      <c r="I6" s="2">
        <v>0.94386999999999999</v>
      </c>
      <c r="J6" s="2">
        <v>4.4908999999999999</v>
      </c>
      <c r="K6" s="2">
        <v>4.6399999999999997</v>
      </c>
      <c r="L6">
        <f t="shared" si="0"/>
        <v>8</v>
      </c>
      <c r="M6">
        <f t="shared" si="1"/>
        <v>0.90909090909090906</v>
      </c>
      <c r="N6" s="2">
        <f t="shared" si="2"/>
        <v>0.81818181818181823</v>
      </c>
      <c r="O6" s="2">
        <f t="shared" si="3"/>
        <v>1.3418181818181816</v>
      </c>
      <c r="P6">
        <f t="shared" si="4"/>
        <v>5</v>
      </c>
      <c r="Q6" s="2">
        <f t="shared" si="5"/>
        <v>1.6418181818181816</v>
      </c>
      <c r="R6">
        <f t="shared" si="4"/>
        <v>2</v>
      </c>
      <c r="S6" s="2">
        <f>G6+Q6</f>
        <v>5.7318181818181815</v>
      </c>
      <c r="T6" s="4">
        <f>I6*N6/C6</f>
        <v>7.0205206611570245E-2</v>
      </c>
      <c r="U6" s="7">
        <f>S6-T6</f>
        <v>5.6616129752066113</v>
      </c>
      <c r="V6">
        <f>RANK(G6,G$2:G$130)</f>
        <v>1</v>
      </c>
      <c r="W6">
        <f>RANK(H6,H$2:H$130)</f>
        <v>5</v>
      </c>
      <c r="X6">
        <f>RANK(I6,I$2:I$130)</f>
        <v>2</v>
      </c>
      <c r="Y6">
        <f>RANK(J6,J$2:J$130)</f>
        <v>1</v>
      </c>
      <c r="Z6">
        <f>RANK(K6,K$2:K$130)</f>
        <v>8</v>
      </c>
      <c r="AA6">
        <f>RANK(Q6,Q$2:Q$130)</f>
        <v>2</v>
      </c>
      <c r="AB6">
        <f>RANK(S6,S$2:S$130)</f>
        <v>1</v>
      </c>
      <c r="AC6">
        <f>RANK(T6,T$2:T$130)</f>
        <v>5</v>
      </c>
      <c r="AD6" s="5">
        <f>RANK(AE6, AE$2:AE$20)</f>
        <v>1</v>
      </c>
      <c r="AE6" s="7">
        <f>(U6 - MIN(U$2:U$20))/(MAX(U$2:U$20) - MIN(U$2:U$20))</f>
        <v>1</v>
      </c>
      <c r="AF6" s="9">
        <f>1-AE6</f>
        <v>0</v>
      </c>
    </row>
    <row r="7" spans="1:32" x14ac:dyDescent="0.2">
      <c r="A7" t="s">
        <v>0</v>
      </c>
      <c r="B7" t="s">
        <v>9</v>
      </c>
      <c r="C7">
        <v>9</v>
      </c>
      <c r="D7">
        <v>2</v>
      </c>
      <c r="E7">
        <v>7</v>
      </c>
      <c r="F7">
        <v>7</v>
      </c>
      <c r="G7" s="2">
        <v>4</v>
      </c>
      <c r="H7" s="2">
        <v>4.2857139999999996</v>
      </c>
      <c r="I7" s="2">
        <v>0.70709999999999995</v>
      </c>
      <c r="J7" s="2">
        <v>4.4444400000000002</v>
      </c>
      <c r="K7" s="2">
        <v>4.8570000000000002</v>
      </c>
      <c r="L7">
        <f t="shared" si="0"/>
        <v>3</v>
      </c>
      <c r="M7">
        <f t="shared" si="1"/>
        <v>1</v>
      </c>
      <c r="N7" s="2">
        <f t="shared" si="2"/>
        <v>0.77777777777777779</v>
      </c>
      <c r="O7" s="2">
        <f t="shared" si="3"/>
        <v>1.4443333333333335</v>
      </c>
      <c r="P7">
        <f t="shared" si="4"/>
        <v>2</v>
      </c>
      <c r="Q7" s="2">
        <f t="shared" si="5"/>
        <v>1.7143333333333335</v>
      </c>
      <c r="R7">
        <f t="shared" si="4"/>
        <v>1</v>
      </c>
      <c r="S7" s="2">
        <f>G7+Q7</f>
        <v>5.7143333333333333</v>
      </c>
      <c r="T7" s="4">
        <f>I7*N7/C7</f>
        <v>6.1107407407407402E-2</v>
      </c>
      <c r="U7" s="7">
        <f>S7-T7</f>
        <v>5.6532259259259261</v>
      </c>
      <c r="V7">
        <f>RANK(G7,G$2:G$130)</f>
        <v>2</v>
      </c>
      <c r="W7">
        <f>RANK(H7,H$2:H$130)</f>
        <v>3</v>
      </c>
      <c r="X7">
        <f>RANK(I7,I$2:I$130)</f>
        <v>9</v>
      </c>
      <c r="Y7">
        <f>RANK(J7,J$2:J$130)</f>
        <v>3</v>
      </c>
      <c r="Z7">
        <f>RANK(K7,K$2:K$130)</f>
        <v>3</v>
      </c>
      <c r="AA7">
        <f>RANK(Q7,Q$2:Q$130)</f>
        <v>1</v>
      </c>
      <c r="AB7">
        <f>RANK(S7,S$2:S$130)</f>
        <v>2</v>
      </c>
      <c r="AC7">
        <f>RANK(T7,T$2:T$130)</f>
        <v>6</v>
      </c>
      <c r="AD7" s="5">
        <f>RANK(AE7, AE$2:AE$20)</f>
        <v>2</v>
      </c>
      <c r="AE7" s="7">
        <f>(U7 - MIN(U$2:U$20))/(MAX(U$2:U$20) - MIN(U$2:U$20))</f>
        <v>0.99820082676848276</v>
      </c>
      <c r="AF7" s="9">
        <f>1-AE7</f>
        <v>1.7991732315172371E-3</v>
      </c>
    </row>
    <row r="8" spans="1:32" x14ac:dyDescent="0.2">
      <c r="A8" t="s">
        <v>10</v>
      </c>
      <c r="B8" t="s">
        <v>11</v>
      </c>
      <c r="C8">
        <v>10</v>
      </c>
      <c r="D8">
        <v>3</v>
      </c>
      <c r="E8">
        <v>7</v>
      </c>
      <c r="F8">
        <v>7</v>
      </c>
      <c r="G8" s="2">
        <v>3.7</v>
      </c>
      <c r="H8" s="2">
        <v>4</v>
      </c>
      <c r="I8" s="2">
        <v>0.48299999999999998</v>
      </c>
      <c r="J8" s="2">
        <v>4.26</v>
      </c>
      <c r="K8" s="2">
        <v>4.8</v>
      </c>
      <c r="L8">
        <f t="shared" si="0"/>
        <v>5</v>
      </c>
      <c r="M8">
        <f t="shared" si="1"/>
        <v>1</v>
      </c>
      <c r="N8" s="2">
        <f t="shared" si="2"/>
        <v>0.7</v>
      </c>
      <c r="O8" s="2">
        <f t="shared" si="3"/>
        <v>1.2599999999999998</v>
      </c>
      <c r="P8">
        <f t="shared" si="4"/>
        <v>6</v>
      </c>
      <c r="Q8" s="2">
        <f t="shared" si="5"/>
        <v>1.5599999999999998</v>
      </c>
      <c r="R8">
        <f t="shared" si="4"/>
        <v>6</v>
      </c>
      <c r="S8" s="2">
        <f>G8+Q8</f>
        <v>5.26</v>
      </c>
      <c r="T8" s="4">
        <f>I8*N8/C8</f>
        <v>3.3809999999999993E-2</v>
      </c>
      <c r="U8" s="7">
        <f>S8-T8</f>
        <v>5.2261899999999999</v>
      </c>
      <c r="V8">
        <f>RANK(G8,G$2:G$130)</f>
        <v>10</v>
      </c>
      <c r="W8">
        <f>RANK(H8,H$2:H$130)</f>
        <v>7</v>
      </c>
      <c r="X8">
        <f>RANK(I8,I$2:I$130)</f>
        <v>14</v>
      </c>
      <c r="Y8">
        <f>RANK(J8,J$2:J$130)</f>
        <v>7</v>
      </c>
      <c r="Z8">
        <f>RANK(K8,K$2:K$130)</f>
        <v>5</v>
      </c>
      <c r="AA8">
        <f>RANK(Q8,Q$2:Q$130)</f>
        <v>6</v>
      </c>
      <c r="AB8">
        <f>RANK(S8,S$2:S$130)</f>
        <v>8</v>
      </c>
      <c r="AC8">
        <f>RANK(T8,T$2:T$130)</f>
        <v>10</v>
      </c>
      <c r="AD8" s="5">
        <f>RANK(AE8, AE$2:AE$20)</f>
        <v>7</v>
      </c>
      <c r="AE8" s="7">
        <f>(U8 - MIN(U$2:U$20))/(MAX(U$2:U$20) - MIN(U$2:U$20))</f>
        <v>0.906593924136889</v>
      </c>
      <c r="AF8" s="9">
        <f>1-AE8</f>
        <v>9.3406075863111004E-2</v>
      </c>
    </row>
    <row r="9" spans="1:32" x14ac:dyDescent="0.2">
      <c r="A9" t="s">
        <v>12</v>
      </c>
      <c r="B9" t="s">
        <v>13</v>
      </c>
      <c r="C9">
        <v>8</v>
      </c>
      <c r="D9">
        <v>2</v>
      </c>
      <c r="E9">
        <v>6</v>
      </c>
      <c r="F9">
        <v>6</v>
      </c>
      <c r="G9" s="2">
        <v>4</v>
      </c>
      <c r="H9" s="2">
        <v>4.3333000000000004</v>
      </c>
      <c r="I9" s="2">
        <v>0.75590000000000002</v>
      </c>
      <c r="J9" s="2">
        <v>4.4000000000000004</v>
      </c>
      <c r="K9" s="2">
        <v>4.8666600000000004</v>
      </c>
      <c r="L9">
        <f t="shared" si="0"/>
        <v>2</v>
      </c>
      <c r="M9">
        <f t="shared" si="1"/>
        <v>1</v>
      </c>
      <c r="N9" s="2">
        <f t="shared" si="2"/>
        <v>0.75</v>
      </c>
      <c r="O9" s="2">
        <f t="shared" si="3"/>
        <v>1.3999950000000003</v>
      </c>
      <c r="P9">
        <f t="shared" si="4"/>
        <v>4</v>
      </c>
      <c r="Q9" s="2">
        <f t="shared" si="5"/>
        <v>1.6399950000000003</v>
      </c>
      <c r="R9">
        <f t="shared" si="4"/>
        <v>3</v>
      </c>
      <c r="S9" s="2">
        <f>G9+Q9</f>
        <v>5.6399950000000008</v>
      </c>
      <c r="T9" s="4">
        <f>I9*N9/C9</f>
        <v>7.0865625000000002E-2</v>
      </c>
      <c r="U9" s="7">
        <f>S9-T9</f>
        <v>5.569129375000001</v>
      </c>
      <c r="V9">
        <f>RANK(G9,G$2:G$130)</f>
        <v>2</v>
      </c>
      <c r="W9">
        <f>RANK(H9,H$2:H$130)</f>
        <v>2</v>
      </c>
      <c r="X9">
        <f>RANK(I9,I$2:I$130)</f>
        <v>5</v>
      </c>
      <c r="Y9">
        <f>RANK(J9,J$2:J$130)</f>
        <v>5</v>
      </c>
      <c r="Z9">
        <f>RANK(K9,K$2:K$130)</f>
        <v>2</v>
      </c>
      <c r="AA9">
        <f>RANK(Q9,Q$2:Q$130)</f>
        <v>3</v>
      </c>
      <c r="AB9">
        <f>RANK(S9,S$2:S$130)</f>
        <v>3</v>
      </c>
      <c r="AC9">
        <f>RANK(T9,T$2:T$130)</f>
        <v>4</v>
      </c>
      <c r="AD9" s="5">
        <f>RANK(AE9, AE$2:AE$20)</f>
        <v>3</v>
      </c>
      <c r="AE9" s="7">
        <f>(U9 - MIN(U$2:U$20))/(MAX(U$2:U$20) - MIN(U$2:U$20))</f>
        <v>0.98016060091249613</v>
      </c>
      <c r="AF9" s="9">
        <f>1-AE9</f>
        <v>1.9839399087503873E-2</v>
      </c>
    </row>
    <row r="10" spans="1:32" x14ac:dyDescent="0.2">
      <c r="A10" t="s">
        <v>14</v>
      </c>
      <c r="B10" t="s">
        <v>15</v>
      </c>
      <c r="C10">
        <v>5</v>
      </c>
      <c r="D10">
        <v>1</v>
      </c>
      <c r="E10">
        <v>4</v>
      </c>
      <c r="F10">
        <v>4</v>
      </c>
      <c r="G10" s="2">
        <v>3.8</v>
      </c>
      <c r="H10" s="2">
        <v>4</v>
      </c>
      <c r="I10" s="2">
        <v>0.44719999999999999</v>
      </c>
      <c r="J10" s="2">
        <v>4.4400000000000004</v>
      </c>
      <c r="K10" s="2">
        <v>4.8</v>
      </c>
      <c r="L10">
        <f t="shared" si="0"/>
        <v>5</v>
      </c>
      <c r="M10">
        <f t="shared" si="1"/>
        <v>1</v>
      </c>
      <c r="N10" s="2">
        <f t="shared" si="2"/>
        <v>0.8</v>
      </c>
      <c r="O10" s="2">
        <f t="shared" si="3"/>
        <v>1.44</v>
      </c>
      <c r="P10">
        <f t="shared" si="4"/>
        <v>3</v>
      </c>
      <c r="Q10" s="2">
        <f t="shared" si="5"/>
        <v>1.5899999999999999</v>
      </c>
      <c r="R10">
        <f t="shared" si="4"/>
        <v>5</v>
      </c>
      <c r="S10" s="2">
        <f>G10+Q10</f>
        <v>5.39</v>
      </c>
      <c r="T10" s="4">
        <f>I10*N10/C10</f>
        <v>7.1552000000000004E-2</v>
      </c>
      <c r="U10" s="7">
        <f>S10-T10</f>
        <v>5.3184480000000001</v>
      </c>
      <c r="V10">
        <f>RANK(G10,G$2:G$130)</f>
        <v>6</v>
      </c>
      <c r="W10">
        <f>RANK(H10,H$2:H$130)</f>
        <v>7</v>
      </c>
      <c r="X10">
        <f>RANK(I10,I$2:I$130)</f>
        <v>15</v>
      </c>
      <c r="Y10">
        <f>RANK(J10,J$2:J$130)</f>
        <v>4</v>
      </c>
      <c r="Z10">
        <f>RANK(K10,K$2:K$130)</f>
        <v>5</v>
      </c>
      <c r="AA10">
        <f>RANK(Q10,Q$2:Q$130)</f>
        <v>5</v>
      </c>
      <c r="AB10">
        <f>RANK(S10,S$2:S$130)</f>
        <v>6</v>
      </c>
      <c r="AC10">
        <f>RANK(T10,T$2:T$130)</f>
        <v>3</v>
      </c>
      <c r="AD10" s="5">
        <f>RANK(AE10, AE$2:AE$20)</f>
        <v>6</v>
      </c>
      <c r="AE10" s="7">
        <f>(U10 - MIN(U$2:U$20))/(MAX(U$2:U$20) - MIN(U$2:U$20))</f>
        <v>0.92638492791405502</v>
      </c>
      <c r="AF10" s="9">
        <f>1-AE10</f>
        <v>7.3615072085944977E-2</v>
      </c>
    </row>
    <row r="11" spans="1:32" x14ac:dyDescent="0.2">
      <c r="A11" t="s">
        <v>16</v>
      </c>
      <c r="B11" t="s">
        <v>17</v>
      </c>
      <c r="C11">
        <v>5</v>
      </c>
      <c r="D11">
        <v>1</v>
      </c>
      <c r="E11">
        <v>4</v>
      </c>
      <c r="F11">
        <v>4</v>
      </c>
      <c r="G11" s="2">
        <v>4</v>
      </c>
      <c r="H11" s="2">
        <v>4.25</v>
      </c>
      <c r="I11" s="2">
        <v>0.70709999999999995</v>
      </c>
      <c r="J11" s="2">
        <v>4.4800000000000004</v>
      </c>
      <c r="K11" s="2">
        <v>4.8499999999999996</v>
      </c>
      <c r="L11">
        <f t="shared" si="0"/>
        <v>4</v>
      </c>
      <c r="M11">
        <f t="shared" si="1"/>
        <v>1</v>
      </c>
      <c r="N11" s="2">
        <f t="shared" si="2"/>
        <v>0.8</v>
      </c>
      <c r="O11" s="2">
        <f t="shared" si="3"/>
        <v>1.4799999999999998</v>
      </c>
      <c r="P11">
        <f t="shared" si="4"/>
        <v>1</v>
      </c>
      <c r="Q11" s="2">
        <f t="shared" si="5"/>
        <v>1.63</v>
      </c>
      <c r="R11">
        <f t="shared" si="4"/>
        <v>4</v>
      </c>
      <c r="S11" s="2">
        <f>G11+Q11</f>
        <v>5.63</v>
      </c>
      <c r="T11" s="4">
        <f>I11*N11/C11</f>
        <v>0.11313599999999999</v>
      </c>
      <c r="U11" s="7">
        <f>S11-T11</f>
        <v>5.516864</v>
      </c>
      <c r="V11">
        <f>RANK(G11,G$2:G$130)</f>
        <v>2</v>
      </c>
      <c r="W11">
        <f>RANK(H11,H$2:H$130)</f>
        <v>4</v>
      </c>
      <c r="X11">
        <f>RANK(I11,I$2:I$130)</f>
        <v>9</v>
      </c>
      <c r="Y11">
        <f>RANK(J11,J$2:J$130)</f>
        <v>2</v>
      </c>
      <c r="Z11">
        <f>RANK(K11,K$2:K$130)</f>
        <v>4</v>
      </c>
      <c r="AA11">
        <f>RANK(Q11,Q$2:Q$130)</f>
        <v>4</v>
      </c>
      <c r="AB11">
        <f>RANK(S11,S$2:S$130)</f>
        <v>4</v>
      </c>
      <c r="AC11">
        <f>RANK(T11,T$2:T$130)</f>
        <v>1</v>
      </c>
      <c r="AD11" s="5">
        <f>RANK(AE11, AE$2:AE$20)</f>
        <v>4</v>
      </c>
      <c r="AE11" s="7">
        <f>(U11 - MIN(U$2:U$20))/(MAX(U$2:U$20) - MIN(U$2:U$20))</f>
        <v>0.96894873598977915</v>
      </c>
      <c r="AF11" s="9">
        <f>1-AE11</f>
        <v>3.1051264010220847E-2</v>
      </c>
    </row>
    <row r="12" spans="1:32" x14ac:dyDescent="0.2">
      <c r="A12" t="s">
        <v>18</v>
      </c>
      <c r="B12" t="s">
        <v>18</v>
      </c>
      <c r="C12">
        <v>14</v>
      </c>
      <c r="D12">
        <v>4</v>
      </c>
      <c r="E12">
        <v>10</v>
      </c>
      <c r="F12">
        <v>9</v>
      </c>
      <c r="G12" s="2">
        <v>3.7856999999999998</v>
      </c>
      <c r="H12" s="2">
        <v>4.0999999999999996</v>
      </c>
      <c r="I12" s="2">
        <v>0.89258000000000004</v>
      </c>
      <c r="J12" s="2">
        <v>4.157</v>
      </c>
      <c r="K12" s="2">
        <v>4.62</v>
      </c>
      <c r="L12">
        <f t="shared" si="0"/>
        <v>9</v>
      </c>
      <c r="M12">
        <f t="shared" si="1"/>
        <v>0.9285714285714286</v>
      </c>
      <c r="N12" s="2">
        <f t="shared" si="2"/>
        <v>0.6428571428571429</v>
      </c>
      <c r="O12" s="2">
        <f t="shared" si="3"/>
        <v>1.0414285714285716</v>
      </c>
      <c r="P12">
        <f t="shared" si="4"/>
        <v>9</v>
      </c>
      <c r="Q12" s="2">
        <f t="shared" si="5"/>
        <v>1.4314285714285715</v>
      </c>
      <c r="R12">
        <f t="shared" si="4"/>
        <v>9</v>
      </c>
      <c r="S12" s="2">
        <f>G12+Q12</f>
        <v>5.2171285714285709</v>
      </c>
      <c r="T12" s="4">
        <f>I12*N12/C12</f>
        <v>4.0985816326530623E-2</v>
      </c>
      <c r="U12" s="7">
        <f>S12-T12</f>
        <v>5.17614275510204</v>
      </c>
      <c r="V12">
        <f>RANK(G12,G$2:G$130)</f>
        <v>8</v>
      </c>
      <c r="W12">
        <f>RANK(H12,H$2:H$130)</f>
        <v>6</v>
      </c>
      <c r="X12">
        <f>RANK(I12,I$2:I$130)</f>
        <v>3</v>
      </c>
      <c r="Y12">
        <f>RANK(J12,J$2:J$130)</f>
        <v>10</v>
      </c>
      <c r="Z12">
        <f>RANK(K12,K$2:K$130)</f>
        <v>9</v>
      </c>
      <c r="AA12">
        <f>RANK(Q12,Q$2:Q$130)</f>
        <v>9</v>
      </c>
      <c r="AB12">
        <f>RANK(S12,S$2:S$130)</f>
        <v>9</v>
      </c>
      <c r="AC12">
        <f>RANK(T12,T$2:T$130)</f>
        <v>9</v>
      </c>
      <c r="AD12" s="5">
        <f>RANK(AE12, AE$2:AE$20)</f>
        <v>9</v>
      </c>
      <c r="AE12" s="7">
        <f>(U12 - MIN(U$2:U$20))/(MAX(U$2:U$20) - MIN(U$2:U$20))</f>
        <v>0.89585788809868871</v>
      </c>
      <c r="AF12" s="9">
        <f>1-AE12</f>
        <v>0.10414211190131129</v>
      </c>
    </row>
    <row r="13" spans="1:32" x14ac:dyDescent="0.2">
      <c r="A13" t="s">
        <v>19</v>
      </c>
      <c r="B13" t="s">
        <v>20</v>
      </c>
      <c r="C13">
        <v>12</v>
      </c>
      <c r="D13">
        <v>2</v>
      </c>
      <c r="E13">
        <v>10</v>
      </c>
      <c r="F13">
        <v>9</v>
      </c>
      <c r="G13" s="2">
        <v>3.75</v>
      </c>
      <c r="H13" s="2">
        <v>3.9</v>
      </c>
      <c r="I13" s="2">
        <v>0.75377000000000005</v>
      </c>
      <c r="J13" s="2">
        <v>4.3166659999999997</v>
      </c>
      <c r="K13" s="2">
        <v>4.58</v>
      </c>
      <c r="L13">
        <f t="shared" si="0"/>
        <v>10</v>
      </c>
      <c r="M13">
        <f t="shared" si="1"/>
        <v>0.91666666666666663</v>
      </c>
      <c r="N13" s="2">
        <f t="shared" si="2"/>
        <v>0.75</v>
      </c>
      <c r="O13" s="2">
        <f t="shared" si="3"/>
        <v>1.1850000000000001</v>
      </c>
      <c r="P13">
        <f t="shared" si="4"/>
        <v>8</v>
      </c>
      <c r="Q13" s="2">
        <f t="shared" si="5"/>
        <v>1.5150000000000001</v>
      </c>
      <c r="R13">
        <f t="shared" si="4"/>
        <v>8</v>
      </c>
      <c r="S13" s="2">
        <f>G13+Q13</f>
        <v>5.2650000000000006</v>
      </c>
      <c r="T13" s="4">
        <f>I13*N13/C13</f>
        <v>4.7110624999999996E-2</v>
      </c>
      <c r="U13" s="7">
        <f>S13-T13</f>
        <v>5.2178893750000004</v>
      </c>
      <c r="V13">
        <f>RANK(G13,G$2:G$130)</f>
        <v>9</v>
      </c>
      <c r="W13">
        <f>RANK(H13,H$2:H$130)</f>
        <v>9</v>
      </c>
      <c r="X13">
        <f>RANK(I13,I$2:I$130)</f>
        <v>6</v>
      </c>
      <c r="Y13">
        <f>RANK(J13,J$2:J$130)</f>
        <v>6</v>
      </c>
      <c r="Z13">
        <f>RANK(K13,K$2:K$130)</f>
        <v>10</v>
      </c>
      <c r="AA13">
        <f>RANK(Q13,Q$2:Q$130)</f>
        <v>8</v>
      </c>
      <c r="AB13">
        <f>RANK(S13,S$2:S$130)</f>
        <v>7</v>
      </c>
      <c r="AC13">
        <f>RANK(T13,T$2:T$130)</f>
        <v>8</v>
      </c>
      <c r="AD13" s="5">
        <f>RANK(AE13, AE$2:AE$20)</f>
        <v>8</v>
      </c>
      <c r="AE13" s="7">
        <f>(U13 - MIN(U$2:U$20))/(MAX(U$2:U$20) - MIN(U$2:U$20))</f>
        <v>0.90481329047121417</v>
      </c>
      <c r="AF13" s="9">
        <f>1-AE13</f>
        <v>9.5186709528785829E-2</v>
      </c>
    </row>
    <row r="14" spans="1:32" x14ac:dyDescent="0.2">
      <c r="A14" t="s">
        <v>0</v>
      </c>
      <c r="B14" t="s">
        <v>21</v>
      </c>
      <c r="C14">
        <v>10</v>
      </c>
      <c r="D14">
        <v>1</v>
      </c>
      <c r="E14">
        <v>9</v>
      </c>
      <c r="F14">
        <v>7</v>
      </c>
      <c r="G14" s="2">
        <v>3.8</v>
      </c>
      <c r="H14" s="2">
        <v>3.8888888800000001</v>
      </c>
      <c r="I14" s="2">
        <v>1.1352899999999999</v>
      </c>
      <c r="J14" s="2">
        <v>4.2</v>
      </c>
      <c r="K14" s="2">
        <v>4.3333300000000001</v>
      </c>
      <c r="L14">
        <f t="shared" si="0"/>
        <v>12</v>
      </c>
      <c r="M14">
        <f t="shared" si="1"/>
        <v>0.8</v>
      </c>
      <c r="N14" s="2">
        <f t="shared" si="2"/>
        <v>0.7</v>
      </c>
      <c r="O14" s="2">
        <f t="shared" si="3"/>
        <v>0.93333100000000002</v>
      </c>
      <c r="P14">
        <f t="shared" si="4"/>
        <v>10</v>
      </c>
      <c r="Q14" s="2">
        <f t="shared" si="5"/>
        <v>1.1733310000000001</v>
      </c>
      <c r="R14">
        <f t="shared" si="4"/>
        <v>10</v>
      </c>
      <c r="S14" s="2">
        <f>G14+Q14</f>
        <v>4.9733309999999999</v>
      </c>
      <c r="T14" s="4">
        <f>I14*N14/C14</f>
        <v>7.9470299999999994E-2</v>
      </c>
      <c r="U14" s="7">
        <f>S14-T14</f>
        <v>4.8938607000000003</v>
      </c>
      <c r="V14">
        <f>RANK(G14,G$2:G$130)</f>
        <v>6</v>
      </c>
      <c r="W14">
        <f>RANK(H14,H$2:H$130)</f>
        <v>10</v>
      </c>
      <c r="X14">
        <f>RANK(I14,I$2:I$130)</f>
        <v>1</v>
      </c>
      <c r="Y14">
        <f>RANK(J14,J$2:J$130)</f>
        <v>8</v>
      </c>
      <c r="Z14">
        <f>RANK(K14,K$2:K$130)</f>
        <v>12</v>
      </c>
      <c r="AA14">
        <f>RANK(Q14,Q$2:Q$130)</f>
        <v>10</v>
      </c>
      <c r="AB14">
        <f>RANK(S14,S$2:S$130)</f>
        <v>10</v>
      </c>
      <c r="AC14">
        <f>RANK(T14,T$2:T$130)</f>
        <v>2</v>
      </c>
      <c r="AD14" s="5">
        <f>RANK(AE14, AE$2:AE$20)</f>
        <v>10</v>
      </c>
      <c r="AE14" s="7">
        <f>(U14 - MIN(U$2:U$20))/(MAX(U$2:U$20) - MIN(U$2:U$20))</f>
        <v>0.83530329967545558</v>
      </c>
      <c r="AF14" s="9">
        <f>1-AE14</f>
        <v>0.16469670032454442</v>
      </c>
    </row>
    <row r="15" spans="1:32" x14ac:dyDescent="0.2">
      <c r="A15" t="s">
        <v>22</v>
      </c>
      <c r="B15" t="s">
        <v>23</v>
      </c>
      <c r="C15">
        <v>11</v>
      </c>
      <c r="D15">
        <v>4</v>
      </c>
      <c r="E15">
        <v>7</v>
      </c>
      <c r="F15">
        <v>7</v>
      </c>
      <c r="G15" s="2">
        <v>3.9089999999999998</v>
      </c>
      <c r="H15" s="2">
        <v>4.4285699999999997</v>
      </c>
      <c r="I15" s="2">
        <v>0.83120000000000005</v>
      </c>
      <c r="J15" s="2">
        <v>4.2</v>
      </c>
      <c r="K15" s="2">
        <v>4.8856999999999999</v>
      </c>
      <c r="L15">
        <f t="shared" si="0"/>
        <v>1</v>
      </c>
      <c r="M15">
        <f t="shared" si="1"/>
        <v>1</v>
      </c>
      <c r="N15" s="2">
        <f t="shared" si="2"/>
        <v>0.63636363636363635</v>
      </c>
      <c r="O15" s="2">
        <f t="shared" si="3"/>
        <v>1.1999909090909091</v>
      </c>
      <c r="P15">
        <f t="shared" si="4"/>
        <v>7</v>
      </c>
      <c r="Q15" s="2">
        <f t="shared" si="5"/>
        <v>1.529990909090909</v>
      </c>
      <c r="R15">
        <f t="shared" si="4"/>
        <v>7</v>
      </c>
      <c r="S15" s="2">
        <f>G15+Q15</f>
        <v>5.4389909090909088</v>
      </c>
      <c r="T15" s="4">
        <f>I15*N15/C15</f>
        <v>4.8085950413223146E-2</v>
      </c>
      <c r="U15" s="7">
        <f>S15-T15</f>
        <v>5.3909049586776856</v>
      </c>
      <c r="V15">
        <f>RANK(G15,G$2:G$130)</f>
        <v>5</v>
      </c>
      <c r="W15">
        <f>RANK(H15,H$2:H$130)</f>
        <v>1</v>
      </c>
      <c r="X15">
        <f>RANK(I15,I$2:I$130)</f>
        <v>4</v>
      </c>
      <c r="Y15">
        <f>RANK(J15,J$2:J$130)</f>
        <v>8</v>
      </c>
      <c r="Z15">
        <f>RANK(K15,K$2:K$130)</f>
        <v>1</v>
      </c>
      <c r="AA15">
        <f>RANK(Q15,Q$2:Q$130)</f>
        <v>7</v>
      </c>
      <c r="AB15">
        <f>RANK(S15,S$2:S$130)</f>
        <v>5</v>
      </c>
      <c r="AC15">
        <f>RANK(T15,T$2:T$130)</f>
        <v>7</v>
      </c>
      <c r="AD15" s="5">
        <f>RANK(AE15, AE$2:AE$20)</f>
        <v>5</v>
      </c>
      <c r="AE15" s="7">
        <f>(U15 - MIN(U$2:U$20))/(MAX(U$2:U$20) - MIN(U$2:U$20))</f>
        <v>0.94192825145100612</v>
      </c>
      <c r="AF15" s="9">
        <f>1-AE15</f>
        <v>5.8071748548993884E-2</v>
      </c>
    </row>
    <row r="16" spans="1:32" x14ac:dyDescent="0.2">
      <c r="A16" t="s">
        <v>34</v>
      </c>
      <c r="B16" t="s">
        <v>35</v>
      </c>
      <c r="C16">
        <v>11</v>
      </c>
      <c r="D16">
        <v>2</v>
      </c>
      <c r="E16">
        <v>9</v>
      </c>
      <c r="F16">
        <v>0</v>
      </c>
      <c r="G16" s="2">
        <v>1.90909</v>
      </c>
      <c r="I16" s="2">
        <v>0.70064899999999997</v>
      </c>
      <c r="K16" s="2">
        <v>1.933333</v>
      </c>
      <c r="L16">
        <f t="shared" si="0"/>
        <v>18</v>
      </c>
      <c r="M16">
        <f t="shared" si="1"/>
        <v>0.18181818181818182</v>
      </c>
      <c r="N16" s="2">
        <f t="shared" si="2"/>
        <v>0</v>
      </c>
      <c r="O16" s="2">
        <f t="shared" si="3"/>
        <v>0</v>
      </c>
      <c r="P16">
        <f t="shared" si="4"/>
        <v>17</v>
      </c>
      <c r="Q16" s="2">
        <f t="shared" si="5"/>
        <v>0.06</v>
      </c>
      <c r="R16">
        <f t="shared" si="4"/>
        <v>18</v>
      </c>
      <c r="S16" s="2">
        <f>G16+Q16</f>
        <v>1.96909</v>
      </c>
      <c r="T16" s="4">
        <f>I16*N16/C16</f>
        <v>0</v>
      </c>
      <c r="U16" s="7">
        <f>S16-T16</f>
        <v>1.96909</v>
      </c>
      <c r="V16">
        <f>RANK(G16,G$2:G$130)</f>
        <v>18</v>
      </c>
      <c r="W16" t="e">
        <f>RANK(H16,H$2:H$130)</f>
        <v>#N/A</v>
      </c>
      <c r="X16">
        <f>RANK(I16,I$2:I$130)</f>
        <v>11</v>
      </c>
      <c r="Y16" t="e">
        <f>RANK(J16,J$2:J$130)</f>
        <v>#N/A</v>
      </c>
      <c r="Z16">
        <f>RANK(K16,K$2:K$130)</f>
        <v>18</v>
      </c>
      <c r="AA16">
        <f>RANK(Q16,Q$2:Q$130)</f>
        <v>18</v>
      </c>
      <c r="AB16">
        <f>RANK(S16,S$2:S$130)</f>
        <v>18</v>
      </c>
      <c r="AC16">
        <f>RANK(T16,T$2:T$130)</f>
        <v>18</v>
      </c>
      <c r="AD16" s="5">
        <f>RANK(AE16, AE$2:AE$20)</f>
        <v>18</v>
      </c>
      <c r="AE16" s="7">
        <f>(U16 - MIN(U$2:U$20))/(MAX(U$2:U$20) - MIN(U$2:U$20))</f>
        <v>0.20788727102705221</v>
      </c>
      <c r="AF16" s="9">
        <f>1-AE16</f>
        <v>0.79211272897294782</v>
      </c>
    </row>
    <row r="17" spans="1:32" x14ac:dyDescent="0.2">
      <c r="A17" t="s">
        <v>36</v>
      </c>
      <c r="B17" t="s">
        <v>37</v>
      </c>
      <c r="C17">
        <v>11</v>
      </c>
      <c r="D17">
        <v>5</v>
      </c>
      <c r="E17">
        <v>6</v>
      </c>
      <c r="F17">
        <v>5</v>
      </c>
      <c r="G17" s="2">
        <v>3.3636363</v>
      </c>
      <c r="I17" s="2">
        <v>0.67419989999999996</v>
      </c>
      <c r="K17" s="2">
        <v>4.4000000000000004</v>
      </c>
      <c r="L17">
        <f t="shared" si="0"/>
        <v>11</v>
      </c>
      <c r="M17">
        <f t="shared" si="1"/>
        <v>0.90909090909090906</v>
      </c>
      <c r="N17" s="2">
        <f t="shared" si="2"/>
        <v>0.45454545454545453</v>
      </c>
      <c r="O17" s="2">
        <f t="shared" si="3"/>
        <v>0.63636363636363646</v>
      </c>
      <c r="P17">
        <f t="shared" si="4"/>
        <v>11</v>
      </c>
      <c r="Q17" s="2">
        <f t="shared" si="5"/>
        <v>0.93636363636363651</v>
      </c>
      <c r="R17">
        <f t="shared" si="4"/>
        <v>11</v>
      </c>
      <c r="S17" s="2">
        <f>G17+Q17</f>
        <v>4.299999936363637</v>
      </c>
      <c r="T17" s="4">
        <f>I17*N17/C17</f>
        <v>2.7859499999999995E-2</v>
      </c>
      <c r="U17" s="7">
        <f>S17-T17</f>
        <v>4.2721404363636371</v>
      </c>
      <c r="V17">
        <f>RANK(G17,G$2:G$130)</f>
        <v>11</v>
      </c>
      <c r="W17" t="e">
        <f>RANK(H17,H$2:H$130)</f>
        <v>#N/A</v>
      </c>
      <c r="X17">
        <f>RANK(I17,I$2:I$130)</f>
        <v>13</v>
      </c>
      <c r="Y17" t="e">
        <f>RANK(J17,J$2:J$130)</f>
        <v>#N/A</v>
      </c>
      <c r="Z17">
        <f>RANK(K17,K$2:K$130)</f>
        <v>11</v>
      </c>
      <c r="AA17">
        <f>RANK(Q17,Q$2:Q$130)</f>
        <v>11</v>
      </c>
      <c r="AB17">
        <f>RANK(S17,S$2:S$130)</f>
        <v>11</v>
      </c>
      <c r="AC17">
        <f>RANK(T17,T$2:T$130)</f>
        <v>11</v>
      </c>
      <c r="AD17" s="5">
        <f>RANK(AE17, AE$2:AE$20)</f>
        <v>11</v>
      </c>
      <c r="AE17" s="7">
        <f>(U17 - MIN(U$2:U$20))/(MAX(U$2:U$20) - MIN(U$2:U$20))</f>
        <v>0.70193309778545265</v>
      </c>
      <c r="AF17" s="9">
        <f>1-AE17</f>
        <v>0.29806690221454735</v>
      </c>
    </row>
    <row r="18" spans="1:32" x14ac:dyDescent="0.2">
      <c r="A18" t="s">
        <v>38</v>
      </c>
      <c r="B18" t="s">
        <v>39</v>
      </c>
      <c r="C18">
        <v>11</v>
      </c>
      <c r="D18">
        <v>9</v>
      </c>
      <c r="E18">
        <v>2</v>
      </c>
      <c r="F18">
        <v>2</v>
      </c>
      <c r="G18" s="2">
        <v>3.1818179999999998</v>
      </c>
      <c r="I18" s="2">
        <v>0.40451989999999999</v>
      </c>
      <c r="K18" s="2">
        <v>4.8</v>
      </c>
      <c r="L18">
        <f t="shared" si="0"/>
        <v>5</v>
      </c>
      <c r="M18">
        <f t="shared" si="1"/>
        <v>1</v>
      </c>
      <c r="N18" s="2">
        <f t="shared" si="2"/>
        <v>0.18181818181818182</v>
      </c>
      <c r="O18" s="2">
        <f t="shared" si="3"/>
        <v>0.32727272727272727</v>
      </c>
      <c r="P18">
        <f t="shared" si="4"/>
        <v>13</v>
      </c>
      <c r="Q18" s="2">
        <f t="shared" si="5"/>
        <v>0.65727272727272723</v>
      </c>
      <c r="R18">
        <f t="shared" si="4"/>
        <v>12</v>
      </c>
      <c r="S18" s="2">
        <f>G18+Q18</f>
        <v>3.839090727272727</v>
      </c>
      <c r="T18" s="4">
        <f>I18*N18/C18</f>
        <v>6.6862793388429743E-3</v>
      </c>
      <c r="U18" s="7">
        <f>S18-T18</f>
        <v>3.8324044479338841</v>
      </c>
      <c r="V18">
        <f>RANK(G18,G$2:G$130)</f>
        <v>12</v>
      </c>
      <c r="W18" t="e">
        <f>RANK(H18,H$2:H$130)</f>
        <v>#N/A</v>
      </c>
      <c r="X18">
        <f>RANK(I18,I$2:I$130)</f>
        <v>17</v>
      </c>
      <c r="Y18" t="e">
        <f>RANK(J18,J$2:J$130)</f>
        <v>#N/A</v>
      </c>
      <c r="Z18">
        <f>RANK(K18,K$2:K$130)</f>
        <v>5</v>
      </c>
      <c r="AA18">
        <f>RANK(Q18,Q$2:Q$130)</f>
        <v>12</v>
      </c>
      <c r="AB18">
        <f>RANK(S18,S$2:S$130)</f>
        <v>12</v>
      </c>
      <c r="AC18">
        <f>RANK(T18,T$2:T$130)</f>
        <v>16</v>
      </c>
      <c r="AD18" s="5">
        <f t="shared" ref="AD18:AD20" si="6">RANK(AE18, AE$2:AE$20)</f>
        <v>12</v>
      </c>
      <c r="AE18" s="7">
        <f>(U18 - MIN(U$2:U$20))/(MAX(U$2:U$20) - MIN(U$2:U$20))</f>
        <v>0.60760180285201537</v>
      </c>
      <c r="AF18" s="9">
        <f>1-AE18</f>
        <v>0.39239819714798463</v>
      </c>
    </row>
    <row r="19" spans="1:32" x14ac:dyDescent="0.2">
      <c r="A19" t="s">
        <v>43</v>
      </c>
      <c r="B19" t="s">
        <v>44</v>
      </c>
      <c r="C19">
        <v>12</v>
      </c>
      <c r="D19">
        <v>6</v>
      </c>
      <c r="E19">
        <v>6</v>
      </c>
      <c r="F19">
        <v>4</v>
      </c>
      <c r="G19" s="2">
        <v>3.1666599999999998</v>
      </c>
      <c r="I19" s="2">
        <v>0.71774000000000004</v>
      </c>
      <c r="K19" s="2">
        <v>4</v>
      </c>
      <c r="L19">
        <f t="shared" si="0"/>
        <v>13</v>
      </c>
      <c r="M19">
        <f t="shared" si="1"/>
        <v>0.83333333333333337</v>
      </c>
      <c r="N19" s="2">
        <f t="shared" si="2"/>
        <v>0.33333333333333331</v>
      </c>
      <c r="O19" s="2">
        <f t="shared" si="3"/>
        <v>0.33333333333333331</v>
      </c>
      <c r="P19">
        <f t="shared" si="4"/>
        <v>12</v>
      </c>
      <c r="Q19" s="2">
        <f t="shared" si="5"/>
        <v>0.6333333333333333</v>
      </c>
      <c r="R19">
        <f t="shared" si="4"/>
        <v>13</v>
      </c>
      <c r="S19" s="2">
        <f>G19+Q19</f>
        <v>3.7999933333333331</v>
      </c>
      <c r="T19" s="4">
        <f>I19*N19/C19</f>
        <v>1.9937222222222221E-2</v>
      </c>
      <c r="U19" s="7">
        <f>S19-T19</f>
        <v>3.7800561111111111</v>
      </c>
      <c r="V19">
        <f>RANK(G19,G$2:G$130)</f>
        <v>13</v>
      </c>
      <c r="W19" t="e">
        <f>RANK(H19,H$2:H$130)</f>
        <v>#N/A</v>
      </c>
      <c r="X19">
        <f>RANK(I19,I$2:I$130)</f>
        <v>8</v>
      </c>
      <c r="Y19" t="e">
        <f>RANK(J19,J$2:J$130)</f>
        <v>#N/A</v>
      </c>
      <c r="Z19">
        <f>RANK(K19,K$2:K$130)</f>
        <v>13</v>
      </c>
      <c r="AA19">
        <f>RANK(Q19,Q$2:Q$130)</f>
        <v>13</v>
      </c>
      <c r="AB19">
        <f>RANK(S19,S$2:S$130)</f>
        <v>13</v>
      </c>
      <c r="AC19">
        <f>RANK(T19,T$2:T$130)</f>
        <v>13</v>
      </c>
      <c r="AD19" s="5">
        <f t="shared" si="6"/>
        <v>13</v>
      </c>
      <c r="AE19" s="7">
        <f>(U19 - MIN(U$2:U$20))/(MAX(U$2:U$20) - MIN(U$2:U$20))</f>
        <v>0.59637214112308279</v>
      </c>
      <c r="AF19" s="9">
        <f>1-AE19</f>
        <v>0.40362785887691721</v>
      </c>
    </row>
    <row r="20" spans="1:32" x14ac:dyDescent="0.2">
      <c r="A20" t="s">
        <v>49</v>
      </c>
      <c r="B20" t="s">
        <v>49</v>
      </c>
      <c r="C20">
        <v>15</v>
      </c>
      <c r="D20">
        <v>0</v>
      </c>
      <c r="E20">
        <v>15</v>
      </c>
      <c r="F20">
        <v>0</v>
      </c>
      <c r="G20" s="2">
        <v>1</v>
      </c>
      <c r="I20" s="3">
        <v>0.25</v>
      </c>
      <c r="K20" s="2">
        <v>1</v>
      </c>
      <c r="L20" s="8">
        <f t="shared" si="0"/>
        <v>19</v>
      </c>
      <c r="M20" s="2">
        <f t="shared" si="1"/>
        <v>0</v>
      </c>
      <c r="N20" s="2">
        <f t="shared" si="2"/>
        <v>0</v>
      </c>
      <c r="O20" s="2">
        <f t="shared" si="3"/>
        <v>0</v>
      </c>
      <c r="P20" s="8">
        <f t="shared" si="4"/>
        <v>17</v>
      </c>
      <c r="Q20" s="2">
        <f t="shared" si="5"/>
        <v>0</v>
      </c>
      <c r="R20">
        <f t="shared" si="4"/>
        <v>19</v>
      </c>
      <c r="S20" s="2">
        <f>G20+Q20</f>
        <v>1</v>
      </c>
      <c r="T20" s="4">
        <v>0</v>
      </c>
      <c r="U20" s="7">
        <f>S20-T20</f>
        <v>1</v>
      </c>
      <c r="V20">
        <f>RANK(G20,G$2:G$130)</f>
        <v>19</v>
      </c>
      <c r="W20" t="e">
        <f>RANK(H20,H$2:H$130)</f>
        <v>#N/A</v>
      </c>
      <c r="X20">
        <f>RANK(I20,I$2:I$130)</f>
        <v>18</v>
      </c>
      <c r="Y20" t="e">
        <f>RANK(J20,J$2:J$130)</f>
        <v>#N/A</v>
      </c>
      <c r="Z20">
        <f>RANK(K20,K$2:K$130)</f>
        <v>19</v>
      </c>
      <c r="AA20">
        <f>RANK(Q20,Q$2:Q$130)</f>
        <v>19</v>
      </c>
      <c r="AB20">
        <f>RANK(S20,S$2:S$130)</f>
        <v>19</v>
      </c>
      <c r="AC20">
        <f>RANK(T20,T$2:T$130)</f>
        <v>18</v>
      </c>
      <c r="AD20" s="5">
        <f t="shared" si="6"/>
        <v>19</v>
      </c>
      <c r="AE20" s="7">
        <f>(U20 - MIN(U$2:U$20))/(MAX(U$2:U$20) - MIN(U$2:U$20))</f>
        <v>0</v>
      </c>
      <c r="AF20" s="9">
        <f>1-AE20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2016-06-29T17:11:51Z</dcterms:created>
  <dcterms:modified xsi:type="dcterms:W3CDTF">2016-07-04T02:51:41Z</dcterms:modified>
</cp:coreProperties>
</file>